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3"/>
  </bookViews>
  <sheets>
    <sheet name="ПР № 12" sheetId="1" state="hidden" r:id="rId1"/>
    <sheet name="пр.№3" sheetId="2" r:id="rId2"/>
    <sheet name="№2" sheetId="3" r:id="rId3"/>
    <sheet name="пр №6" sheetId="4" r:id="rId4"/>
    <sheet name="пр.№4" sheetId="5" r:id="rId5"/>
    <sheet name="пр.№5" sheetId="6" r:id="rId6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<sst xmlns="http://schemas.openxmlformats.org/spreadsheetml/2006/main" count="1062" uniqueCount="529">
  <si>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</si>
  <si>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</si>
  <si>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</si>
  <si>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</si>
  <si>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(тыс.руб.)</t>
  </si>
  <si>
    <t>НАЛОГОВЫЕ И НЕНАЛОГОВЫЕ ДОХОДЫ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</si>
  <si>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</si>
  <si>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</si>
  <si>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</si>
  <si>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</si>
  <si>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</si>
  <si>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</si>
  <si>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</si>
  <si>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</si>
  <si>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</si>
  <si>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</si>
  <si>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</si>
  <si>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</si>
  <si>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</si>
  <si>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</si>
  <si>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</si>
  <si>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</si>
  <si>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</si>
  <si>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</si>
  <si>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</si>
  <si>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</si>
  <si>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Увеличение прочих остатков средств бюджетов</t>
  </si>
  <si>
    <t>1.1</t>
  </si>
  <si>
    <t>Код 
классификации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</si>
  <si>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</si>
  <si>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</si>
  <si>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</si>
  <si>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</si>
  <si>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</si>
  <si>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>Увеличение прочих остатков денежных средств бюджетов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</si>
  <si>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</si>
  <si>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</si>
  <si>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</si>
  <si>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</si>
  <si>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</si>
  <si>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</si>
  <si>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</si>
  <si>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</si>
  <si>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</si>
  <si>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</si>
  <si>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</si>
  <si>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</si>
  <si>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</si>
  <si>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</si>
  <si>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</si>
  <si>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</si>
  <si>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000 01 00 00 00 00 0000 000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</si>
  <si>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</si>
  <si>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</si>
  <si>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</si>
  <si>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</si>
  <si>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</si>
  <si>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</si>
  <si>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</si>
  <si>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</si>
  <si>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</si>
  <si>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</si>
  <si>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</si>
  <si>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</si>
  <si>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</si>
  <si>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</si>
  <si>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</si>
  <si>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</si>
  <si>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</si>
  <si>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</si>
  <si>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</si>
  <si>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</si>
  <si>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</si>
  <si>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</si>
  <si>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</si>
  <si>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</si>
  <si>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</si>
  <si>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</si>
  <si>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</si>
  <si>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</si>
  <si>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</si>
  <si>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</si>
  <si>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</si>
  <si>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</si>
  <si>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</si>
  <si>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</si>
  <si>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</si>
  <si>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</si>
  <si>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</si>
  <si>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</si>
  <si>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</si>
  <si>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</si>
  <si>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</si>
  <si>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</si>
  <si>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</si>
  <si>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</si>
  <si>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</si>
  <si>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</si>
  <si>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</si>
  <si>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</si>
  <si>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</si>
  <si>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</si>
  <si>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</si>
  <si>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</si>
  <si>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</si>
  <si>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</si>
  <si>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</si>
  <si>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</si>
  <si>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</si>
  <si>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</si>
  <si>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</si>
  <si>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</si>
  <si>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МКУК "Заволжский городской художественно-краеведческий музей"</t>
  </si>
  <si>
    <t>Физическая культура</t>
  </si>
  <si>
    <t>Изменение остатков средств на счетах по учету средств 
бюджетов</t>
  </si>
  <si>
    <t>Источников внутреннего финансирования 
дефицитов бюджетов</t>
  </si>
  <si>
    <t>МКУК "Заволжский городской Дом культуры"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</si>
  <si>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</si>
  <si>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</si>
  <si>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</si>
  <si>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</si>
  <si>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</si>
  <si>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</si>
  <si>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</si>
  <si>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</si>
  <si>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</si>
  <si>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</si>
  <si>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</si>
  <si>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</si>
  <si>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</si>
  <si>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</si>
  <si>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</si>
  <si>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</si>
  <si>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</si>
  <si>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</si>
  <si>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</si>
  <si>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</si>
  <si>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</si>
  <si>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</si>
  <si>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</si>
  <si>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</si>
  <si>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</si>
  <si>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</si>
  <si>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</si>
  <si>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</si>
  <si>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</si>
  <si>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</si>
  <si>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</si>
  <si>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</si>
  <si>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</si>
  <si>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</si>
  <si>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</si>
  <si>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</si>
  <si>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</si>
  <si>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</si>
  <si>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</si>
  <si>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</si>
  <si>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</si>
  <si>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</si>
  <si>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</si>
  <si>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</si>
  <si>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</si>
  <si>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</si>
  <si>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</si>
  <si>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</si>
  <si>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</si>
  <si>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</si>
  <si>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300 01 03 01 00 13 0000 710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</si>
  <si>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</si>
  <si>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300 01 03 00 00 00 0000 000</t>
  </si>
  <si>
    <t xml:space="preserve">Бюджетные кредиты от других бюджетов бюджетной системы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</si>
  <si>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</si>
  <si>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300 01 03 01 00 13 0000 700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</si>
  <si>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</si>
  <si>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300 01 03 01 00 13 0000 810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</si>
  <si>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</si>
  <si>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</si>
  <si>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Дотации бюджетам бюджетной системы Российской Федерации</t>
  </si>
  <si>
    <t>НАЛОГИ  НА ПРИБЫЛЬ, ДОХОДЫ</t>
  </si>
  <si>
    <t>межпоселенческая библиотека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</si>
  <si>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</si>
  <si>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</si>
  <si>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Условно утвержденные расходы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</si>
  <si>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</si>
  <si>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</si>
  <si>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</si>
  <si>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</si>
  <si>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</si>
  <si>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</si>
  <si>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</si>
  <si>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</si>
  <si>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</si>
  <si>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</si>
  <si>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</si>
  <si>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</si>
  <si>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</si>
  <si>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</si>
  <si>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</si>
  <si>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</si>
  <si>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</si>
  <si>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</si>
  <si>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</si>
  <si>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</si>
  <si>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</si>
  <si>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</si>
  <si>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</si>
  <si>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</si>
  <si>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</si>
  <si>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</si>
  <si>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</si>
  <si>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ВСЕГО:</t>
  </si>
  <si>
    <t>2 19 00000 00 0000 000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</si>
  <si>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</si>
  <si>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</si>
  <si>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</si>
  <si>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</si>
  <si>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</si>
  <si>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</si>
  <si>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Обеспечение проведения выборов и референдумов</t>
  </si>
  <si>
    <t>0107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</si>
  <si>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</si>
  <si>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</si>
  <si>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</si>
  <si>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</si>
  <si>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</si>
  <si>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</si>
  <si>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</si>
  <si>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</si>
  <si>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</si>
  <si>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</si>
  <si>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</si>
  <si>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</si>
  <si>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</si>
  <si>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</si>
  <si>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</si>
  <si>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</si>
  <si>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</si>
  <si>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</si>
  <si>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</si>
  <si>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</si>
  <si>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</si>
  <si>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</si>
  <si>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</si>
  <si>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</si>
  <si>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</si>
  <si>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</si>
  <si>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2 02 15001 13 0000 150</t>
  </si>
  <si>
    <t xml:space="preserve"> 2 02 15001 00 0000 150</t>
  </si>
  <si>
    <t xml:space="preserve"> 2 02 04000 00 0000 150</t>
  </si>
  <si>
    <t xml:space="preserve"> 2 02 40014 00 0000 150</t>
  </si>
  <si>
    <t xml:space="preserve"> 2 02 40014 13 0000 150</t>
  </si>
  <si>
    <t>2 08 05000 13 0000 150</t>
  </si>
  <si>
    <t xml:space="preserve"> 1 17 00000 00 0000 000</t>
  </si>
  <si>
    <t>ПРОЧИЕ НЕНАЛОГОВЫЕ  ДОХОДЫ</t>
  </si>
  <si>
    <t>Невыясненные поступления</t>
  </si>
  <si>
    <t>Невыясненные поступления,зачисляемые в бюджеты городских поселений</t>
  </si>
  <si>
    <t xml:space="preserve"> 1 17 01000 00 0000 180</t>
  </si>
  <si>
    <t xml:space="preserve"> 1 17 01050 13 0000 180</t>
  </si>
  <si>
    <t>2023 год</t>
  </si>
  <si>
    <t>2024 год</t>
  </si>
  <si>
    <t xml:space="preserve">Доходы  бюджета
по кодам классификации доходов бюджетов
 на 2023 год и плановый период 2024 и 2025 годов
</t>
  </si>
  <si>
    <t>2025 год</t>
  </si>
  <si>
    <t xml:space="preserve">Источники внутреннего финансирования дефицита  бюджета                                             Заволжского городского поселения 
на 2023 год и плановый период 2024 и 2025 годов                                                     </t>
  </si>
  <si>
    <r>
      <rPr>
        <b/>
        <sz val="14"/>
        <rFont val="Times New Roman"/>
        <family val="1"/>
      </rPr>
      <t>Расходы  бюджета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Заволжского городского поселения 
на 2023 год и плановый период 2024 и  2025 годов                                                                                     </t>
    </r>
  </si>
  <si>
    <t xml:space="preserve"> 1 16 10060 00 0000 140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</si>
  <si>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</si>
  <si>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</si>
  <si>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</si>
  <si>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</si>
  <si>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</si>
  <si>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2 02 15002 00 0000 150</t>
  </si>
  <si>
    <t xml:space="preserve">Дотации бюджетам на поддержку мер по обеспечению сбалансированности бюджетов
</t>
  </si>
  <si>
    <t xml:space="preserve"> 2 02 15002 13 0000 150</t>
  </si>
  <si>
    <t xml:space="preserve">Дотации бюджетам городских поселений на поддержку мер по обеспечению сбалансированности бюджетов
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</si>
  <si>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</si>
  <si>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</si>
  <si>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2 02 29999 13 0000 150</t>
  </si>
  <si>
    <t>Прочие субсидии бюджетам городских поселений</t>
  </si>
  <si>
    <t>строительство дюкера</t>
  </si>
  <si>
    <t>наказы избирателей</t>
  </si>
  <si>
    <t>з/плата работникам культуры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</si>
  <si>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   </t>
  </si>
  <si>
    <t>ЦСР</t>
  </si>
  <si>
    <t>ВР</t>
  </si>
  <si>
    <t>сумма (тыс.руб.)</t>
  </si>
  <si>
    <t/>
  </si>
  <si>
    <t>Бюджетные ассигнования         2023 год</t>
  </si>
  <si>
    <t>Бюджетные ассигнования         2024 год</t>
  </si>
  <si>
    <t>Бюджетные ассигнования         2017 год</t>
  </si>
  <si>
    <t>Бюджетные ассигнования         2025 год</t>
  </si>
  <si>
    <t>Муниципальные  программы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</si>
  <si>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</si>
  <si>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01 0 00 00000</t>
  </si>
  <si>
    <t>Процессная часть</t>
  </si>
  <si>
    <t>0120000000</t>
  </si>
  <si>
    <t>Улучшение социального положения Почетных граждан города Заволжска</t>
  </si>
  <si>
    <t>0120100000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</si>
  <si>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</si>
  <si>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0120190010</t>
  </si>
  <si>
    <t>Муниципальная программа                                                                                                      «Управление муниципальным имуществом»</t>
  </si>
  <si>
    <t>02 0 00 00000</t>
  </si>
  <si>
    <t>0220000000</t>
  </si>
  <si>
    <t>Обеспечение эффективного управления муниципальным имуществом</t>
  </si>
  <si>
    <t>0220100000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</si>
  <si>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</si>
  <si>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0220120010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</si>
  <si>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</si>
  <si>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03 0 00 00000</t>
  </si>
  <si>
    <t>03200000000</t>
  </si>
  <si>
    <t>Организация и проведение культурно-массовых мероприятий, праздников</t>
  </si>
  <si>
    <t>0320100000</t>
  </si>
  <si>
    <t>Организация и проведение культурно-массовых мероприятий, праздников (Администрация Заволжского городского поселения)</t>
  </si>
  <si>
    <t>0320120021</t>
  </si>
  <si>
    <t>Организация и проведение культурно-массовых мероприятий, праздников              (МКУК "ЗГДК")</t>
  </si>
  <si>
    <t>0320120024</t>
  </si>
  <si>
    <t>Организация и проведение культурно-массовых мероприятий, праздников                  (МКУК "ЗГБ")</t>
  </si>
  <si>
    <t>0320120023</t>
  </si>
  <si>
    <t>Организация и проведение культурно-массовых мероприятий, праздников               (МКУК "ЗГХКМ")</t>
  </si>
  <si>
    <t>0320120022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</si>
  <si>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</si>
  <si>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04 0 00 00000</t>
  </si>
  <si>
    <t>0420000000</t>
  </si>
  <si>
    <t xml:space="preserve">Укрепление пожарной безопасности, снижение рисков и смягчение последствий чрезвычайных ситуаций </t>
  </si>
  <si>
    <t>0420100000</t>
  </si>
  <si>
    <t xml:space="preserve">Укрепление пожарной безопасности, снижение рисков и смягчение последствий чрезвычайных ситуаций  </t>
  </si>
  <si>
    <t>04 1 01 20030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</si>
  <si>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</si>
  <si>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</si>
  <si>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1520120200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</si>
  <si>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</si>
  <si>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05 0 00 00000</t>
  </si>
  <si>
    <t>0520000000</t>
  </si>
  <si>
    <t>Содержание и ремонт дорожной сети, ее обустройство,улучшение технического  и эксплуатационного состояния</t>
  </si>
  <si>
    <t>0520100000</t>
  </si>
  <si>
    <t>Содержание  дорог</t>
  </si>
  <si>
    <t>0520120040</t>
  </si>
  <si>
    <t>Текущий ремонт дорог</t>
  </si>
  <si>
    <t>0520120050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</si>
  <si>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</si>
  <si>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06 0 00 00000</t>
  </si>
  <si>
    <t>0620000000</t>
  </si>
  <si>
    <t>Развитие туризма на территории Заволжского городского поселения</t>
  </si>
  <si>
    <t>0620100000</t>
  </si>
  <si>
    <t>0620190030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</si>
  <si>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</si>
  <si>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07 0 00 00000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</si>
  <si>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</si>
  <si>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</si>
  <si>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</si>
  <si>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</si>
  <si>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>0720120180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</si>
  <si>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</si>
  <si>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08 0 00 00000</t>
  </si>
  <si>
    <t>0820000000</t>
  </si>
  <si>
    <t xml:space="preserve">Содержание  и ремонт систем коммунальной инфраструктуры    </t>
  </si>
  <si>
    <t>0820100000</t>
  </si>
  <si>
    <t>Содержание  и ремонт систем коммунальной инфраструктуры</t>
  </si>
  <si>
    <t>0820120190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</si>
  <si>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</si>
  <si>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0900000000</t>
  </si>
  <si>
    <t>0920000000</t>
  </si>
  <si>
    <t>Благоустройство и озеленение Заволжского городского поселения</t>
  </si>
  <si>
    <t>0920100000</t>
  </si>
  <si>
    <t>Организация освещения улиц</t>
  </si>
  <si>
    <t>0920120210</t>
  </si>
  <si>
    <t>Организация благоустройства территории поселения</t>
  </si>
  <si>
    <t>0920120220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</si>
  <si>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</si>
  <si>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 xml:space="preserve">Организация отдыха, оздоровления, занятости детей и подростков в летний период времени </t>
  </si>
  <si>
    <t>Патриотическое воспитание молодежи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</si>
  <si>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</si>
  <si>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Развитие музейного дела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</si>
  <si>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</si>
  <si>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1220100030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</si>
  <si>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</si>
  <si>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Развитие библиотечного дела</t>
  </si>
  <si>
    <t>1220200000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</si>
  <si>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</si>
  <si>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1220200040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</si>
  <si>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</si>
  <si>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Развитие клубных формирований и самодеятельного народного творчества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</si>
  <si>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</si>
  <si>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</si>
  <si>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</si>
  <si>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Материальная помощь гражданам, оказавшимся в трудной жизненной ситуации вследствие пожара или иного стихийного бедствия</t>
  </si>
  <si>
    <t>1320190040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</si>
  <si>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</si>
  <si>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Физическое воспитание и обеспечение организации  проведения  массовых спортивных мероприятий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</si>
  <si>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</si>
  <si>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1420120110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</si>
  <si>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</si>
  <si>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Обеспечение контроля качества питьевой воды</t>
  </si>
  <si>
    <t xml:space="preserve">Содержание источников нецентрализованного водоснабжения </t>
  </si>
  <si>
    <t>1120120210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</si>
  <si>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</si>
  <si>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 xml:space="preserve">Развитие субъектов малого и среднего предпринимательства </t>
  </si>
  <si>
    <t>Участие в выстовочно-ярморочной деятельности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</si>
  <si>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</si>
  <si>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</si>
  <si>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</si>
  <si>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 xml:space="preserve">Обеспечение деятельности главы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</si>
  <si>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</si>
  <si>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</si>
  <si>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</si>
  <si>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</si>
  <si>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Членские взносы в Совет муниципальных образований                                                     Ивановской области</t>
  </si>
  <si>
    <t>Расходы на официальный прием и (или) обслуживание представителей других организаций</t>
  </si>
  <si>
    <t>Мероприятия в области жилищного хозяйства</t>
  </si>
  <si>
    <t xml:space="preserve">Организация мероприятий по захоронению безродных  </t>
  </si>
  <si>
    <t>Выполнение отдельных государственных полномочий в сфере исполнения судебных актов  РФ и мировых соглашений</t>
  </si>
  <si>
    <t>Выплата доплат к пенсии лицам, замещавшим  муниципальные должности                              Заволжского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</si>
  <si>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</si>
  <si>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t>4000090120</t>
  </si>
  <si>
    <t>Расходы по содержанию муниципального имущества (нежилых помещений), находящихся варенде (безвозмездном пользовании)</t>
  </si>
  <si>
    <t>Зарезервированные средства в составе утвержденных годовых бюджетных ассигнований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</si>
  <si>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</si>
  <si>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И Т О Г О :</t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</si>
  <si>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на  2023  год и плановый период 2024 и 2025 годов                                                              </t>
  </si>
  <si>
    <t xml:space="preserve"> </t>
  </si>
  <si>
    <t>Рз</t>
  </si>
  <si>
    <t>Пр</t>
  </si>
  <si>
    <t>Сумма (в рублях)</t>
  </si>
  <si>
    <t>Бюджетные ассигнования      2023 год</t>
  </si>
  <si>
    <t>Бюджетные ассигнования      2018 год</t>
  </si>
  <si>
    <t>Бюджетные ассигнования      2024 год</t>
  </si>
  <si>
    <t>Бюджетные ассигнования      2025 год</t>
  </si>
  <si>
    <t>Администрация                                                                                                        Заволжского городского поселения</t>
  </si>
  <si>
    <t>ОБЩЕГОСУДАРСТВЕННЫЕ ВОПРОСЫ</t>
  </si>
  <si>
    <t>01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</si>
  <si>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</si>
  <si>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02</t>
  </si>
  <si>
    <t>400 00 00020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</si>
  <si>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</si>
  <si>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04</t>
  </si>
  <si>
    <t xml:space="preserve">Обеспечение деятельности органов местного самоуправления Заволжского городского поселения </t>
  </si>
  <si>
    <t>40 0 00 00010</t>
  </si>
  <si>
    <t xml:space="preserve">Закупка товаров, работ и услуг для государственных (муниципальных) нужд
</t>
  </si>
  <si>
    <t>Иные бюджетные ассигнования</t>
  </si>
  <si>
    <t>13</t>
  </si>
  <si>
    <t>Выполнение отдельных государственных полномочий в сфере исполнения судебных актов РФ и мировых соглашений</t>
  </si>
  <si>
    <t>40 0 00 90050</t>
  </si>
  <si>
    <t>Приобретение цветов, подарков к поздравлению «Почетных граждан города Заволжска», выплата денежного вознаграждения</t>
  </si>
  <si>
    <t>Социальное обеспечение и иные выплаты населению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</si>
  <si>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</si>
  <si>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</si>
  <si>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</si>
  <si>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Членские взносы в Совет муниципальных образований  Ивановской области</t>
  </si>
  <si>
    <t>4000090080</t>
  </si>
  <si>
    <t>4000090100</t>
  </si>
  <si>
    <t>1620190140</t>
  </si>
  <si>
    <t>03</t>
  </si>
  <si>
    <t>0420120030</t>
  </si>
  <si>
    <t xml:space="preserve">Сельское хозяйство и рыболовство </t>
  </si>
  <si>
    <t>05</t>
  </si>
  <si>
    <t>Осуществление деятельности по обращению с животными без владельцев, обитающими на территории поселения</t>
  </si>
  <si>
    <t>Дорожное хозяйство (дорожные фонды)</t>
  </si>
  <si>
    <t>09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</si>
  <si>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</si>
  <si>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 xml:space="preserve">Закупка товаров, работ и услуг для государственных (муниципальных) нужд
</t>
  </si>
  <si>
    <t>УЖКХ администрации Заволжского городского поселения</t>
  </si>
  <si>
    <t>Содержание дорог</t>
  </si>
  <si>
    <t>12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</si>
  <si>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</si>
  <si>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Расходы по содержанию муниципального имущества (нежилых помещений),находящихся варенде (безвозмездном пользовании)</t>
  </si>
  <si>
    <t xml:space="preserve">Содержание  и ремонт систем коммунальной инфраструктуры </t>
  </si>
  <si>
    <t>1120100000</t>
  </si>
  <si>
    <t>Другие вопросы в области  жилищно-коммунального хозяйства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</si>
  <si>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</si>
  <si>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40 0 00 00060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</si>
  <si>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</si>
  <si>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</si>
  <si>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</si>
  <si>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</si>
  <si>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 xml:space="preserve">Закупка товаров, работ и услуг для государственных
(муниципальных) нужд
</t>
  </si>
  <si>
    <t>Обеспечение деятельности Муниципального казенного учреждения  культуры «Заволжская городская библиотека»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</si>
  <si>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</si>
  <si>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</si>
  <si>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Обеспечение деятельности Муниципального казенного учреждения культуры  «Заволжский городской Дом культуры»</t>
  </si>
  <si>
    <t>1220300050</t>
  </si>
  <si>
    <t>10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</si>
  <si>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</si>
  <si>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>ФИЗИЧЕСКАЯ   КУЛЬТУРА                          И СПОРТ</t>
  </si>
  <si>
    <t>11</t>
  </si>
  <si>
    <t xml:space="preserve">Закупка товаров, работ и услуг для государственных (муниципальных) нужд
</t>
  </si>
  <si>
    <t>В С Е Г О :</t>
  </si>
  <si>
    <t>условно утвержденные  расходы</t>
  </si>
  <si>
    <t>ВСЕГО :</t>
  </si>
  <si>
    <t xml:space="preserve"> 2 02 25519 13 0000 150</t>
  </si>
  <si>
    <t xml:space="preserve"> 2 02 25519 00 0000 150</t>
  </si>
  <si>
    <t xml:space="preserve"> 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</si>
  <si>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</si>
  <si>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 2 02 29999 00 0000 150</t>
  </si>
  <si>
    <t>Прочие субсидии</t>
  </si>
  <si>
    <t>средства обл.бюджета</t>
  </si>
  <si>
    <t>средства местного бюджета</t>
  </si>
  <si>
    <t>12201S1980</t>
  </si>
  <si>
    <t>Укрепление  материально-технической базы муниципальных учреждений культуры Ивановской области</t>
  </si>
  <si>
    <t>171F552431</t>
  </si>
  <si>
    <t xml:space="preserve">Капитальные вложения в объекты недвижимого имущества    государственной (муниципальной) собственности
</t>
  </si>
  <si>
    <t>Строительство и реконструкция (модернизация) объектов питьевого водоснабжения (Строительство,реконструкция (модернизация) объектов капитального строительства питьевого водоснабжения)</t>
  </si>
  <si>
    <t>1220180340</t>
  </si>
  <si>
    <t>12201S0340</t>
  </si>
  <si>
    <t>Софинансирование расходов,связанных с поэтапным доведением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</si>
  <si>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Расходы,связанные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</si>
  <si>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1220280340</t>
  </si>
  <si>
    <t>12202S0340</t>
  </si>
  <si>
    <t>12203S0340</t>
  </si>
  <si>
    <t>1220380340</t>
  </si>
  <si>
    <t>12202L5191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</si>
  <si>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</si>
  <si>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Муниципальная программа                                                                                                                                                                   "Чистая вода"</t>
  </si>
  <si>
    <t>Процессная часть                               "Региональный проект "Чистая вода""</t>
  </si>
  <si>
    <t>Чистая вода</t>
  </si>
  <si>
    <t>171F500000</t>
  </si>
  <si>
    <t>05201S0510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</si>
  <si>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</si>
  <si>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</si>
  <si>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</si>
  <si>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</si>
  <si>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2 02 20041 00 0000 150</t>
  </si>
  <si>
    <t>Прочие доходы от компенсации затрат бюджетов городских поселений</t>
  </si>
  <si>
    <t>1 13 02995 13 0000 130</t>
  </si>
  <si>
    <t>Прочие доходы от компенсации затрат государства</t>
  </si>
  <si>
    <t>1 13 02990 00 0000 130</t>
  </si>
  <si>
    <t xml:space="preserve"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31.01.2023 г. № 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</si>
  <si>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3
к  решению Совета
Заволжского городского поселения
от 27.12.22 г. № 41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31.01.2023 г. № 1)                                                                                                  
</t>
  </si>
  <si>
    <t xml:space="preserve">Приложение № 4
к  решению Совета 
Заволжского городского поселения
от   27.12.22 г. № 41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31.01.2023 г. № 1)                                                                                           
</t>
  </si>
  <si>
    <t xml:space="preserve">Приложение № 5
к  решению Совета 
Заволжского городского поселения
от  27.12.22 г. № 41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31.01.2023 г. № 1)                                                                                                                                                                                                           
</t>
  </si>
  <si>
    <t xml:space="preserve">Приложение № 6   
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31.01.2023 г. № 1)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</si>
</sst>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03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cademy"/>
      <family val="0"/>
    </font>
    <font>
      <sz val="10"/>
      <color indexed="10"/>
      <name val="Georgia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10"/>
      <name val="Georgia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8"/>
      <color rgb="FFFF0000"/>
      <name val="Georgia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Georgia"/>
      <family val="1"/>
    </font>
    <font>
      <sz val="11"/>
      <color rgb="FFFF0000"/>
      <name val="Georgia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0" borderId="1">
      <alignment horizontal="left" wrapText="1" indent="2"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3" fillId="25" borderId="2" applyNumberFormat="0" applyAlignment="0" applyProtection="0"/>
    <xf numFmtId="0" fontId="74" fillId="26" borderId="3" applyNumberFormat="0" applyAlignment="0" applyProtection="0"/>
    <xf numFmtId="0" fontId="75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7" borderId="8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8" fillId="0" borderId="0">
      <alignment/>
      <protection/>
    </xf>
    <xf numFmtId="0" fontId="8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6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>
      <alignment/>
      <protection/>
    </xf>
    <xf numFmtId="49" fontId="5" fillId="0" borderId="0" xfId="57" applyNumberFormat="1" applyFont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 wrapText="1"/>
      <protection/>
    </xf>
    <xf numFmtId="49" fontId="4" fillId="0" borderId="14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/>
      <protection/>
    </xf>
    <xf numFmtId="3" fontId="4" fillId="0" borderId="0" xfId="57" applyNumberFormat="1" applyFont="1">
      <alignment/>
      <protection/>
    </xf>
    <xf numFmtId="49" fontId="5" fillId="0" borderId="0" xfId="57" applyNumberFormat="1" applyFont="1" applyFill="1">
      <alignment/>
      <protection/>
    </xf>
    <xf numFmtId="173" fontId="4" fillId="0" borderId="11" xfId="57" applyNumberFormat="1" applyFont="1" applyFill="1" applyBorder="1" applyAlignment="1">
      <alignment horizont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173" fontId="5" fillId="0" borderId="11" xfId="57" applyNumberFormat="1" applyFont="1" applyFill="1" applyBorder="1" applyAlignment="1">
      <alignment horizontal="center" vertical="center"/>
      <protection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32" borderId="0" xfId="0" applyFont="1" applyFill="1" applyAlignment="1">
      <alignment readingOrder="1"/>
    </xf>
    <xf numFmtId="0" fontId="11" fillId="32" borderId="14" xfId="0" applyFont="1" applyFill="1" applyBorder="1" applyAlignment="1">
      <alignment/>
    </xf>
    <xf numFmtId="0" fontId="11" fillId="32" borderId="14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0" fillId="32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vertical="center" shrinkToFit="1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170" fontId="14" fillId="0" borderId="0" xfId="44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1" fontId="11" fillId="0" borderId="0" xfId="66" applyFont="1" applyFill="1" applyAlignment="1">
      <alignment horizontal="center"/>
    </xf>
    <xf numFmtId="171" fontId="11" fillId="0" borderId="0" xfId="66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0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0" borderId="11" xfId="43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171" fontId="5" fillId="0" borderId="11" xfId="66" applyNumberFormat="1" applyFont="1" applyFill="1" applyBorder="1" applyAlignment="1">
      <alignment horizontal="center" vertical="center" shrinkToFit="1"/>
    </xf>
    <xf numFmtId="171" fontId="7" fillId="0" borderId="11" xfId="66" applyNumberFormat="1" applyFont="1" applyFill="1" applyBorder="1" applyAlignment="1">
      <alignment horizontal="center" vertical="distributed" shrinkToFit="1"/>
    </xf>
    <xf numFmtId="49" fontId="7" fillId="0" borderId="11" xfId="66" applyNumberFormat="1" applyFont="1" applyFill="1" applyBorder="1" applyAlignment="1">
      <alignment horizontal="center" vertical="center"/>
    </xf>
    <xf numFmtId="49" fontId="7" fillId="0" borderId="11" xfId="66" applyNumberFormat="1" applyFont="1" applyFill="1" applyBorder="1" applyAlignment="1">
      <alignment horizontal="center" vertical="distributed"/>
    </xf>
    <xf numFmtId="49" fontId="7" fillId="0" borderId="11" xfId="0" applyNumberFormat="1" applyFont="1" applyBorder="1" applyAlignment="1">
      <alignment horizontal="center" vertical="center"/>
    </xf>
    <xf numFmtId="0" fontId="18" fillId="32" borderId="11" xfId="0" applyFont="1" applyFill="1" applyBorder="1" applyAlignment="1">
      <alignment vertical="center" shrinkToFit="1"/>
    </xf>
    <xf numFmtId="0" fontId="3" fillId="32" borderId="11" xfId="0" applyFont="1" applyFill="1" applyBorder="1" applyAlignment="1">
      <alignment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vertical="center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66" applyNumberFormat="1" applyFont="1" applyFill="1" applyBorder="1" applyAlignment="1">
      <alignment horizontal="center" vertical="distributed"/>
    </xf>
    <xf numFmtId="49" fontId="6" fillId="0" borderId="11" xfId="66" applyNumberFormat="1" applyFont="1" applyFill="1" applyBorder="1" applyAlignment="1">
      <alignment horizontal="center" vertical="center" shrinkToFit="1"/>
    </xf>
    <xf numFmtId="0" fontId="19" fillId="32" borderId="11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shrinkToFit="1"/>
    </xf>
    <xf numFmtId="4" fontId="18" fillId="32" borderId="11" xfId="0" applyNumberFormat="1" applyFont="1" applyFill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4" fontId="3" fillId="32" borderId="12" xfId="0" applyNumberFormat="1" applyFont="1" applyFill="1" applyBorder="1" applyAlignment="1">
      <alignment horizontal="center" vertical="center" shrinkToFit="1"/>
    </xf>
    <xf numFmtId="4" fontId="18" fillId="32" borderId="12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4" fontId="22" fillId="32" borderId="11" xfId="0" applyNumberFormat="1" applyFont="1" applyFill="1" applyBorder="1" applyAlignment="1">
      <alignment horizontal="left" vertical="center" shrinkToFit="1"/>
    </xf>
    <xf numFmtId="4" fontId="18" fillId="34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" fontId="89" fillId="32" borderId="12" xfId="0" applyNumberFormat="1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shrinkToFit="1"/>
    </xf>
    <xf numFmtId="0" fontId="10" fillId="35" borderId="11" xfId="0" applyFont="1" applyFill="1" applyBorder="1" applyAlignment="1">
      <alignment vertical="center" shrinkToFit="1"/>
    </xf>
    <xf numFmtId="0" fontId="10" fillId="35" borderId="11" xfId="0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vertical="center" shrinkToFit="1"/>
    </xf>
    <xf numFmtId="0" fontId="10" fillId="7" borderId="11" xfId="0" applyFont="1" applyFill="1" applyBorder="1" applyAlignment="1">
      <alignment horizontal="center" vertical="center" wrapText="1"/>
    </xf>
    <xf numFmtId="4" fontId="18" fillId="7" borderId="11" xfId="0" applyNumberFormat="1" applyFont="1" applyFill="1" applyBorder="1" applyAlignment="1">
      <alignment horizontal="center" vertical="center" shrinkToFit="1"/>
    </xf>
    <xf numFmtId="0" fontId="18" fillId="7" borderId="11" xfId="0" applyFont="1" applyFill="1" applyBorder="1" applyAlignment="1">
      <alignment vertical="center" shrinkToFit="1"/>
    </xf>
    <xf numFmtId="0" fontId="18" fillId="7" borderId="11" xfId="43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>
      <alignment horizontal="center" vertical="center" shrinkToFit="1"/>
    </xf>
    <xf numFmtId="0" fontId="10" fillId="36" borderId="11" xfId="0" applyFont="1" applyFill="1" applyBorder="1" applyAlignment="1">
      <alignment vertical="center" shrinkToFit="1"/>
    </xf>
    <xf numFmtId="0" fontId="10" fillId="36" borderId="11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vertical="center" shrinkToFit="1"/>
    </xf>
    <xf numFmtId="0" fontId="10" fillId="15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vertical="center" shrinkToFit="1"/>
    </xf>
    <xf numFmtId="0" fontId="10" fillId="37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shrinkToFit="1"/>
    </xf>
    <xf numFmtId="0" fontId="10" fillId="0" borderId="11" xfId="43" applyFont="1" applyBorder="1" applyAlignment="1" applyProtection="1">
      <alignment horizontal="center" vertical="center" wrapText="1"/>
      <protection/>
    </xf>
    <xf numFmtId="172" fontId="3" fillId="32" borderId="12" xfId="0" applyNumberFormat="1" applyFont="1" applyFill="1" applyBorder="1" applyAlignment="1">
      <alignment horizontal="center" vertical="center" shrinkToFit="1"/>
    </xf>
    <xf numFmtId="172" fontId="3" fillId="32" borderId="11" xfId="0" applyNumberFormat="1" applyFont="1" applyFill="1" applyBorder="1" applyAlignment="1">
      <alignment horizontal="center" vertical="center" shrinkToFit="1"/>
    </xf>
    <xf numFmtId="172" fontId="18" fillId="37" borderId="11" xfId="0" applyNumberFormat="1" applyFont="1" applyFill="1" applyBorder="1" applyAlignment="1">
      <alignment horizontal="center" vertical="center" shrinkToFit="1"/>
    </xf>
    <xf numFmtId="172" fontId="18" fillId="32" borderId="11" xfId="0" applyNumberFormat="1" applyFont="1" applyFill="1" applyBorder="1" applyAlignment="1">
      <alignment horizontal="center" vertical="center" shrinkToFit="1"/>
    </xf>
    <xf numFmtId="172" fontId="3" fillId="0" borderId="11" xfId="0" applyNumberFormat="1" applyFont="1" applyFill="1" applyBorder="1" applyAlignment="1">
      <alignment horizontal="center" vertical="center" shrinkToFit="1"/>
    </xf>
    <xf numFmtId="4" fontId="3" fillId="38" borderId="11" xfId="0" applyNumberFormat="1" applyFont="1" applyFill="1" applyBorder="1" applyAlignment="1">
      <alignment horizontal="center" vertical="center" shrinkToFit="1"/>
    </xf>
    <xf numFmtId="0" fontId="10" fillId="34" borderId="12" xfId="0" applyFont="1" applyFill="1" applyBorder="1" applyAlignment="1">
      <alignment vertical="center" shrinkToFit="1"/>
    </xf>
    <xf numFmtId="0" fontId="10" fillId="34" borderId="12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vertical="center" shrinkToFit="1"/>
    </xf>
    <xf numFmtId="0" fontId="9" fillId="38" borderId="11" xfId="0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shrinkToFit="1"/>
    </xf>
    <xf numFmtId="173" fontId="9" fillId="0" borderId="0" xfId="0" applyNumberFormat="1" applyFont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 shrinkToFit="1"/>
    </xf>
    <xf numFmtId="0" fontId="21" fillId="0" borderId="15" xfId="66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center"/>
    </xf>
    <xf numFmtId="0" fontId="17" fillId="0" borderId="15" xfId="44" applyNumberFormat="1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2" fontId="18" fillId="32" borderId="12" xfId="0" applyNumberFormat="1" applyFont="1" applyFill="1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4" fontId="10" fillId="32" borderId="12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90" fillId="34" borderId="12" xfId="0" applyNumberFormat="1" applyFont="1" applyFill="1" applyBorder="1" applyAlignment="1">
      <alignment horizontal="center" vertical="center" shrinkToFit="1"/>
    </xf>
    <xf numFmtId="4" fontId="18" fillId="34" borderId="12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1" fillId="0" borderId="15" xfId="44" applyNumberFormat="1" applyFont="1" applyFill="1" applyBorder="1" applyAlignment="1">
      <alignment horizontal="center" vertical="top" wrapText="1"/>
    </xf>
    <xf numFmtId="4" fontId="10" fillId="32" borderId="11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Alignment="1">
      <alignment horizontal="center" vertical="center"/>
    </xf>
    <xf numFmtId="4" fontId="18" fillId="36" borderId="11" xfId="0" applyNumberFormat="1" applyFont="1" applyFill="1" applyBorder="1" applyAlignment="1">
      <alignment horizontal="center" vertical="center" shrinkToFit="1"/>
    </xf>
    <xf numFmtId="4" fontId="18" fillId="15" borderId="11" xfId="0" applyNumberFormat="1" applyFont="1" applyFill="1" applyBorder="1" applyAlignment="1">
      <alignment horizontal="center" vertical="center" shrinkToFit="1"/>
    </xf>
    <xf numFmtId="0" fontId="10" fillId="37" borderId="12" xfId="0" applyFont="1" applyFill="1" applyBorder="1" applyAlignment="1">
      <alignment vertical="center" shrinkToFit="1"/>
    </xf>
    <xf numFmtId="0" fontId="10" fillId="37" borderId="12" xfId="0" applyFont="1" applyFill="1" applyBorder="1" applyAlignment="1">
      <alignment horizontal="center" vertical="center" wrapText="1"/>
    </xf>
    <xf numFmtId="172" fontId="18" fillId="37" borderId="12" xfId="0" applyNumberFormat="1" applyFont="1" applyFill="1" applyBorder="1" applyAlignment="1">
      <alignment horizontal="center" vertical="center" shrinkToFit="1"/>
    </xf>
    <xf numFmtId="172" fontId="22" fillId="32" borderId="12" xfId="0" applyNumberFormat="1" applyFont="1" applyFill="1" applyBorder="1" applyAlignment="1">
      <alignment horizontal="left" vertical="center" shrinkToFit="1"/>
    </xf>
    <xf numFmtId="172" fontId="22" fillId="32" borderId="11" xfId="0" applyNumberFormat="1" applyFont="1" applyFill="1" applyBorder="1" applyAlignment="1">
      <alignment horizontal="left" vertical="center" shrinkToFit="1"/>
    </xf>
    <xf numFmtId="4" fontId="3" fillId="37" borderId="12" xfId="0" applyNumberFormat="1" applyFont="1" applyFill="1" applyBorder="1" applyAlignment="1">
      <alignment horizontal="center" vertical="center" shrinkToFit="1"/>
    </xf>
    <xf numFmtId="0" fontId="10" fillId="9" borderId="11" xfId="0" applyFont="1" applyFill="1" applyBorder="1" applyAlignment="1">
      <alignment vertical="center" shrinkToFit="1"/>
    </xf>
    <xf numFmtId="0" fontId="10" fillId="9" borderId="11" xfId="0" applyFont="1" applyFill="1" applyBorder="1" applyAlignment="1">
      <alignment horizontal="center" vertical="center" wrapText="1"/>
    </xf>
    <xf numFmtId="4" fontId="18" fillId="9" borderId="11" xfId="0" applyNumberFormat="1" applyFont="1" applyFill="1" applyBorder="1" applyAlignment="1">
      <alignment horizontal="center" vertical="center" shrinkToFit="1"/>
    </xf>
    <xf numFmtId="4" fontId="3" fillId="37" borderId="11" xfId="0" applyNumberFormat="1" applyFont="1" applyFill="1" applyBorder="1" applyAlignment="1">
      <alignment horizontal="center" vertical="center" shrinkToFit="1"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2" fontId="18" fillId="35" borderId="11" xfId="0" applyNumberFormat="1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center" vertical="center" shrinkToFit="1"/>
    </xf>
    <xf numFmtId="0" fontId="9" fillId="38" borderId="12" xfId="0" applyFont="1" applyFill="1" applyBorder="1" applyAlignment="1">
      <alignment horizontal="center" vertical="center" wrapText="1"/>
    </xf>
    <xf numFmtId="4" fontId="18" fillId="38" borderId="12" xfId="0" applyNumberFormat="1" applyFont="1" applyFill="1" applyBorder="1" applyAlignment="1">
      <alignment horizontal="center" vertical="center" shrinkToFit="1"/>
    </xf>
    <xf numFmtId="4" fontId="90" fillId="38" borderId="12" xfId="0" applyNumberFormat="1" applyFont="1" applyFill="1" applyBorder="1" applyAlignment="1">
      <alignment horizontal="center" vertical="center" shrinkToFit="1"/>
    </xf>
    <xf numFmtId="0" fontId="9" fillId="38" borderId="12" xfId="0" applyFont="1" applyFill="1" applyBorder="1" applyAlignment="1">
      <alignment horizontal="center" vertical="center" shrinkToFit="1"/>
    </xf>
    <xf numFmtId="4" fontId="3" fillId="38" borderId="12" xfId="0" applyNumberFormat="1" applyFont="1" applyFill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7" fillId="0" borderId="17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2" fontId="18" fillId="36" borderId="11" xfId="0" applyNumberFormat="1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2" fontId="18" fillId="39" borderId="11" xfId="67" applyNumberFormat="1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49" fontId="10" fillId="38" borderId="11" xfId="0" applyNumberFormat="1" applyFont="1" applyFill="1" applyBorder="1" applyAlignment="1">
      <alignment horizontal="center" vertical="center"/>
    </xf>
    <xf numFmtId="2" fontId="18" fillId="38" borderId="11" xfId="67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67" applyNumberFormat="1" applyFont="1" applyFill="1" applyBorder="1" applyAlignment="1">
      <alignment horizontal="center" vertical="center" wrapText="1"/>
    </xf>
    <xf numFmtId="2" fontId="3" fillId="0" borderId="11" xfId="67" applyNumberFormat="1" applyFont="1" applyFill="1" applyBorder="1" applyAlignment="1">
      <alignment horizontal="center" vertical="center" wrapText="1"/>
    </xf>
    <xf numFmtId="173" fontId="3" fillId="0" borderId="11" xfId="67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9" fillId="39" borderId="11" xfId="67" applyNumberFormat="1" applyFont="1" applyFill="1" applyBorder="1" applyAlignment="1">
      <alignment horizontal="center" vertical="center" wrapText="1"/>
    </xf>
    <xf numFmtId="173" fontId="18" fillId="39" borderId="11" xfId="67" applyNumberFormat="1" applyFont="1" applyFill="1" applyBorder="1" applyAlignment="1">
      <alignment horizontal="center" vertical="center" wrapText="1"/>
    </xf>
    <xf numFmtId="0" fontId="9" fillId="38" borderId="11" xfId="67" applyNumberFormat="1" applyFont="1" applyFill="1" applyBorder="1" applyAlignment="1">
      <alignment horizontal="center" vertical="center" wrapText="1"/>
    </xf>
    <xf numFmtId="173" fontId="18" fillId="0" borderId="11" xfId="67" applyNumberFormat="1" applyFont="1" applyFill="1" applyBorder="1" applyAlignment="1">
      <alignment horizontal="center" vertical="center" wrapText="1"/>
    </xf>
    <xf numFmtId="0" fontId="29" fillId="0" borderId="11" xfId="21" applyFont="1" applyFill="1" applyBorder="1" applyAlignment="1">
      <alignment horizontal="center" vertical="center" wrapText="1"/>
    </xf>
    <xf numFmtId="0" fontId="26" fillId="39" borderId="11" xfId="2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24" fillId="0" borderId="11" xfId="21" applyFont="1" applyFill="1" applyBorder="1" applyAlignment="1">
      <alignment horizontal="center" vertical="center" wrapText="1"/>
    </xf>
    <xf numFmtId="49" fontId="9" fillId="0" borderId="11" xfId="58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26" fillId="39" borderId="11" xfId="21" applyFont="1" applyFill="1" applyBorder="1" applyAlignment="1">
      <alignment horizontal="center" vertical="top" wrapText="1"/>
    </xf>
    <xf numFmtId="0" fontId="10" fillId="39" borderId="11" xfId="0" applyFont="1" applyFill="1" applyBorder="1" applyAlignment="1">
      <alignment horizontal="center" vertical="center" wrapText="1"/>
    </xf>
    <xf numFmtId="49" fontId="10" fillId="38" borderId="11" xfId="0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 vertical="top" wrapText="1"/>
    </xf>
    <xf numFmtId="0" fontId="10" fillId="38" borderId="11" xfId="0" applyFont="1" applyFill="1" applyBorder="1" applyAlignment="1">
      <alignment horizontal="center" vertical="center"/>
    </xf>
    <xf numFmtId="0" fontId="26" fillId="38" borderId="11" xfId="21" applyFont="1" applyFill="1" applyBorder="1" applyAlignment="1">
      <alignment horizontal="center" vertical="top" wrapText="1"/>
    </xf>
    <xf numFmtId="0" fontId="29" fillId="38" borderId="12" xfId="21" applyFont="1" applyFill="1" applyBorder="1" applyAlignment="1">
      <alignment horizontal="center" vertical="center" wrapText="1"/>
    </xf>
    <xf numFmtId="49" fontId="21" fillId="38" borderId="18" xfId="58" applyNumberFormat="1" applyFont="1" applyFill="1" applyBorder="1" applyAlignment="1">
      <alignment horizontal="center" vertical="center"/>
      <protection/>
    </xf>
    <xf numFmtId="0" fontId="9" fillId="38" borderId="19" xfId="67" applyNumberFormat="1" applyFont="1" applyFill="1" applyBorder="1" applyAlignment="1">
      <alignment horizontal="center" vertical="center" wrapText="1"/>
    </xf>
    <xf numFmtId="2" fontId="3" fillId="38" borderId="19" xfId="67" applyNumberFormat="1" applyFont="1" applyFill="1" applyBorder="1" applyAlignment="1">
      <alignment horizontal="center" vertical="center" wrapText="1"/>
    </xf>
    <xf numFmtId="0" fontId="26" fillId="39" borderId="20" xfId="21" applyFont="1" applyFill="1" applyBorder="1" applyAlignment="1">
      <alignment horizontal="center" vertical="top" wrapText="1"/>
    </xf>
    <xf numFmtId="0" fontId="10" fillId="39" borderId="21" xfId="0" applyFont="1" applyFill="1" applyBorder="1" applyAlignment="1">
      <alignment horizontal="center" vertical="center"/>
    </xf>
    <xf numFmtId="0" fontId="9" fillId="39" borderId="22" xfId="67" applyNumberFormat="1" applyFont="1" applyFill="1" applyBorder="1" applyAlignment="1">
      <alignment horizontal="center" vertical="center" wrapText="1"/>
    </xf>
    <xf numFmtId="2" fontId="18" fillId="39" borderId="17" xfId="67" applyNumberFormat="1" applyFont="1" applyFill="1" applyBorder="1" applyAlignment="1">
      <alignment horizontal="center" vertical="center" wrapText="1"/>
    </xf>
    <xf numFmtId="0" fontId="26" fillId="39" borderId="23" xfId="21" applyFont="1" applyFill="1" applyBorder="1" applyAlignment="1">
      <alignment horizontal="center" vertical="top" wrapText="1"/>
    </xf>
    <xf numFmtId="0" fontId="10" fillId="39" borderId="24" xfId="0" applyFont="1" applyFill="1" applyBorder="1" applyAlignment="1">
      <alignment horizontal="center" vertical="center"/>
    </xf>
    <xf numFmtId="0" fontId="9" fillId="39" borderId="25" xfId="67" applyNumberFormat="1" applyFont="1" applyFill="1" applyBorder="1" applyAlignment="1">
      <alignment horizontal="center" vertical="center" wrapText="1"/>
    </xf>
    <xf numFmtId="2" fontId="18" fillId="39" borderId="26" xfId="67" applyNumberFormat="1" applyFont="1" applyFill="1" applyBorder="1" applyAlignment="1">
      <alignment horizontal="center" vertical="center" wrapText="1"/>
    </xf>
    <xf numFmtId="0" fontId="25" fillId="0" borderId="12" xfId="44" applyNumberFormat="1" applyFont="1" applyFill="1" applyBorder="1" applyAlignment="1">
      <alignment horizontal="center" vertical="center" wrapText="1"/>
    </xf>
    <xf numFmtId="0" fontId="29" fillId="0" borderId="12" xfId="44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9" fillId="0" borderId="27" xfId="67" applyNumberFormat="1" applyFont="1" applyFill="1" applyBorder="1" applyAlignment="1">
      <alignment horizontal="center" vertical="center" wrapText="1"/>
    </xf>
    <xf numFmtId="2" fontId="3" fillId="0" borderId="19" xfId="67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8" fillId="39" borderId="20" xfId="44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18" fillId="38" borderId="11" xfId="44" applyNumberFormat="1" applyFont="1" applyFill="1" applyBorder="1" applyAlignment="1">
      <alignment horizontal="center" vertical="top" wrapText="1"/>
    </xf>
    <xf numFmtId="0" fontId="24" fillId="0" borderId="12" xfId="21" applyFont="1" applyFill="1" applyBorder="1" applyAlignment="1">
      <alignment horizontal="center" vertical="center" wrapText="1"/>
    </xf>
    <xf numFmtId="0" fontId="9" fillId="0" borderId="18" xfId="67" applyNumberFormat="1" applyFont="1" applyFill="1" applyBorder="1" applyAlignment="1">
      <alignment horizontal="center" vertical="center" wrapText="1"/>
    </xf>
    <xf numFmtId="0" fontId="18" fillId="39" borderId="20" xfId="21" applyFont="1" applyFill="1" applyBorder="1" applyAlignment="1">
      <alignment horizontal="center" vertical="center" wrapText="1"/>
    </xf>
    <xf numFmtId="0" fontId="9" fillId="39" borderId="20" xfId="67" applyNumberFormat="1" applyFont="1" applyFill="1" applyBorder="1" applyAlignment="1">
      <alignment horizontal="center" vertical="center" wrapText="1"/>
    </xf>
    <xf numFmtId="2" fontId="18" fillId="39" borderId="22" xfId="6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8" fillId="38" borderId="11" xfId="2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9" fillId="0" borderId="12" xfId="67" applyNumberFormat="1" applyFont="1" applyFill="1" applyBorder="1" applyAlignment="1">
      <alignment horizontal="center" vertical="center" wrapText="1"/>
    </xf>
    <xf numFmtId="2" fontId="3" fillId="0" borderId="27" xfId="67" applyNumberFormat="1" applyFont="1" applyFill="1" applyBorder="1" applyAlignment="1">
      <alignment horizontal="center" vertical="center" wrapText="1"/>
    </xf>
    <xf numFmtId="0" fontId="18" fillId="39" borderId="20" xfId="21" applyFont="1" applyFill="1" applyBorder="1" applyAlignment="1">
      <alignment horizontal="center" vertical="top" wrapText="1"/>
    </xf>
    <xf numFmtId="49" fontId="10" fillId="39" borderId="21" xfId="0" applyNumberFormat="1" applyFont="1" applyFill="1" applyBorder="1" applyAlignment="1">
      <alignment horizontal="center" vertical="center"/>
    </xf>
    <xf numFmtId="0" fontId="18" fillId="38" borderId="11" xfId="2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/>
    </xf>
    <xf numFmtId="0" fontId="9" fillId="0" borderId="25" xfId="67" applyNumberFormat="1" applyFont="1" applyFill="1" applyBorder="1" applyAlignment="1">
      <alignment horizontal="center" vertical="center" wrapText="1"/>
    </xf>
    <xf numFmtId="0" fontId="9" fillId="0" borderId="16" xfId="67" applyNumberFormat="1" applyFont="1" applyFill="1" applyBorder="1" applyAlignment="1">
      <alignment horizontal="center" vertical="center" wrapText="1"/>
    </xf>
    <xf numFmtId="2" fontId="3" fillId="0" borderId="28" xfId="67" applyNumberFormat="1" applyFont="1" applyFill="1" applyBorder="1" applyAlignment="1">
      <alignment horizontal="center" vertical="center" wrapText="1"/>
    </xf>
    <xf numFmtId="173" fontId="3" fillId="0" borderId="15" xfId="67" applyNumberFormat="1" applyFont="1" applyFill="1" applyBorder="1" applyAlignment="1">
      <alignment horizontal="center" vertical="center" wrapText="1"/>
    </xf>
    <xf numFmtId="0" fontId="18" fillId="39" borderId="11" xfId="21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2" fontId="18" fillId="39" borderId="28" xfId="67" applyNumberFormat="1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/>
    </xf>
    <xf numFmtId="0" fontId="9" fillId="38" borderId="20" xfId="67" applyNumberFormat="1" applyFont="1" applyFill="1" applyBorder="1" applyAlignment="1">
      <alignment horizontal="center" vertical="center" wrapText="1"/>
    </xf>
    <xf numFmtId="2" fontId="18" fillId="38" borderId="22" xfId="67" applyNumberFormat="1" applyFont="1" applyFill="1" applyBorder="1" applyAlignment="1">
      <alignment horizontal="center" vertical="center" wrapText="1"/>
    </xf>
    <xf numFmtId="0" fontId="31" fillId="38" borderId="0" xfId="0" applyFont="1" applyFill="1" applyAlignment="1">
      <alignment vertical="top" wrapText="1"/>
    </xf>
    <xf numFmtId="0" fontId="6" fillId="0" borderId="11" xfId="2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2" fontId="18" fillId="0" borderId="11" xfId="67" applyNumberFormat="1" applyFont="1" applyFill="1" applyBorder="1" applyAlignment="1">
      <alignment horizontal="center" vertical="center" wrapText="1"/>
    </xf>
    <xf numFmtId="0" fontId="18" fillId="39" borderId="11" xfId="21" applyFont="1" applyFill="1" applyBorder="1" applyAlignment="1">
      <alignment horizontal="center" vertical="distributed" wrapText="1"/>
    </xf>
    <xf numFmtId="0" fontId="10" fillId="38" borderId="16" xfId="0" applyFont="1" applyFill="1" applyBorder="1" applyAlignment="1">
      <alignment horizontal="center" vertical="center"/>
    </xf>
    <xf numFmtId="0" fontId="18" fillId="7" borderId="11" xfId="21" applyFont="1" applyFill="1" applyBorder="1" applyAlignment="1">
      <alignment horizontal="center" vertical="distributed" wrapText="1"/>
    </xf>
    <xf numFmtId="0" fontId="10" fillId="7" borderId="16" xfId="0" applyFont="1" applyFill="1" applyBorder="1" applyAlignment="1">
      <alignment horizontal="center" vertical="center"/>
    </xf>
    <xf numFmtId="0" fontId="9" fillId="7" borderId="11" xfId="67" applyNumberFormat="1" applyFont="1" applyFill="1" applyBorder="1" applyAlignment="1">
      <alignment horizontal="center" vertical="center" wrapText="1"/>
    </xf>
    <xf numFmtId="2" fontId="18" fillId="7" borderId="11" xfId="67" applyNumberFormat="1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49" fontId="9" fillId="38" borderId="16" xfId="58" applyNumberFormat="1" applyFont="1" applyFill="1" applyBorder="1" applyAlignment="1">
      <alignment horizontal="center" vertical="center"/>
      <protection/>
    </xf>
    <xf numFmtId="2" fontId="3" fillId="38" borderId="11" xfId="67" applyNumberFormat="1" applyFont="1" applyFill="1" applyBorder="1" applyAlignment="1">
      <alignment horizontal="center" vertical="center" wrapText="1"/>
    </xf>
    <xf numFmtId="49" fontId="9" fillId="38" borderId="11" xfId="58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49" fontId="10" fillId="7" borderId="18" xfId="58" applyNumberFormat="1" applyFont="1" applyFill="1" applyBorder="1" applyAlignment="1">
      <alignment horizontal="center" vertical="center"/>
      <protection/>
    </xf>
    <xf numFmtId="0" fontId="10" fillId="7" borderId="12" xfId="67" applyNumberFormat="1" applyFont="1" applyFill="1" applyBorder="1" applyAlignment="1">
      <alignment horizontal="center" vertical="center" wrapText="1"/>
    </xf>
    <xf numFmtId="2" fontId="18" fillId="7" borderId="19" xfId="67" applyNumberFormat="1" applyFont="1" applyFill="1" applyBorder="1" applyAlignment="1">
      <alignment horizontal="center" vertical="center" wrapText="1"/>
    </xf>
    <xf numFmtId="49" fontId="9" fillId="0" borderId="16" xfId="58" applyNumberFormat="1" applyFont="1" applyFill="1" applyBorder="1" applyAlignment="1">
      <alignment horizontal="center" vertical="center"/>
      <protection/>
    </xf>
    <xf numFmtId="2" fontId="3" fillId="0" borderId="15" xfId="67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9" fillId="0" borderId="20" xfId="67" applyNumberFormat="1" applyFont="1" applyFill="1" applyBorder="1" applyAlignment="1">
      <alignment horizontal="center" vertical="center" wrapText="1"/>
    </xf>
    <xf numFmtId="2" fontId="3" fillId="0" borderId="22" xfId="67" applyNumberFormat="1" applyFont="1" applyFill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shrinkToFit="1"/>
    </xf>
    <xf numFmtId="0" fontId="6" fillId="7" borderId="11" xfId="21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2" fontId="18" fillId="7" borderId="27" xfId="67" applyNumberFormat="1" applyFont="1" applyFill="1" applyBorder="1" applyAlignment="1">
      <alignment horizontal="center" vertical="center" wrapText="1"/>
    </xf>
    <xf numFmtId="2" fontId="7" fillId="38" borderId="11" xfId="67" applyNumberFormat="1" applyFont="1" applyFill="1" applyBorder="1" applyAlignment="1">
      <alignment horizontal="center" vertical="center" wrapText="1"/>
    </xf>
    <xf numFmtId="0" fontId="18" fillId="39" borderId="23" xfId="0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/>
    </xf>
    <xf numFmtId="0" fontId="9" fillId="39" borderId="23" xfId="67" applyNumberFormat="1" applyFont="1" applyFill="1" applyBorder="1" applyAlignment="1">
      <alignment horizontal="center" vertical="center" wrapText="1"/>
    </xf>
    <xf numFmtId="2" fontId="18" fillId="39" borderId="25" xfId="67" applyNumberFormat="1" applyFont="1" applyFill="1" applyBorder="1" applyAlignment="1">
      <alignment horizontal="center" vertical="center" wrapText="1"/>
    </xf>
    <xf numFmtId="0" fontId="25" fillId="0" borderId="12" xfId="21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/>
    </xf>
    <xf numFmtId="0" fontId="9" fillId="38" borderId="18" xfId="67" applyNumberFormat="1" applyFont="1" applyFill="1" applyBorder="1" applyAlignment="1">
      <alignment horizontal="center" vertical="center" wrapText="1"/>
    </xf>
    <xf numFmtId="0" fontId="29" fillId="0" borderId="12" xfId="21" applyFont="1" applyFill="1" applyBorder="1" applyAlignment="1">
      <alignment horizontal="center" vertical="center" wrapText="1"/>
    </xf>
    <xf numFmtId="49" fontId="21" fillId="0" borderId="18" xfId="58" applyNumberFormat="1" applyFont="1" applyFill="1" applyBorder="1" applyAlignment="1">
      <alignment horizontal="center" vertical="center"/>
      <protection/>
    </xf>
    <xf numFmtId="0" fontId="26" fillId="39" borderId="20" xfId="21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0" fontId="9" fillId="39" borderId="21" xfId="67" applyNumberFormat="1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26" fillId="38" borderId="11" xfId="21" applyFont="1" applyFill="1" applyBorder="1" applyAlignment="1">
      <alignment horizontal="center" vertical="center" wrapText="1"/>
    </xf>
    <xf numFmtId="49" fontId="21" fillId="0" borderId="24" xfId="58" applyNumberFormat="1" applyFont="1" applyFill="1" applyBorder="1" applyAlignment="1">
      <alignment horizontal="center" vertical="center"/>
      <protection/>
    </xf>
    <xf numFmtId="0" fontId="9" fillId="0" borderId="23" xfId="67" applyNumberFormat="1" applyFont="1" applyFill="1" applyBorder="1" applyAlignment="1">
      <alignment horizontal="center" vertical="center" wrapText="1"/>
    </xf>
    <xf numFmtId="2" fontId="3" fillId="0" borderId="25" xfId="67" applyNumberFormat="1" applyFont="1" applyFill="1" applyBorder="1" applyAlignment="1">
      <alignment horizontal="center" vertical="center" wrapText="1"/>
    </xf>
    <xf numFmtId="2" fontId="3" fillId="0" borderId="23" xfId="67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18" fillId="39" borderId="11" xfId="0" applyNumberFormat="1" applyFont="1" applyFill="1" applyBorder="1" applyAlignment="1">
      <alignment horizontal="center" vertical="center" wrapText="1"/>
    </xf>
    <xf numFmtId="2" fontId="3" fillId="39" borderId="11" xfId="67" applyNumberFormat="1" applyFont="1" applyFill="1" applyBorder="1" applyAlignment="1">
      <alignment horizontal="center" vertical="center" wrapText="1"/>
    </xf>
    <xf numFmtId="2" fontId="3" fillId="39" borderId="11" xfId="0" applyNumberFormat="1" applyFont="1" applyFill="1" applyBorder="1" applyAlignment="1">
      <alignment horizontal="center" vertical="center" wrapText="1"/>
    </xf>
    <xf numFmtId="2" fontId="18" fillId="38" borderId="11" xfId="0" applyNumberFormat="1" applyFont="1" applyFill="1" applyBorder="1" applyAlignment="1">
      <alignment horizontal="center" vertical="center" wrapText="1"/>
    </xf>
    <xf numFmtId="2" fontId="3" fillId="38" borderId="11" xfId="0" applyNumberFormat="1" applyFont="1" applyFill="1" applyBorder="1" applyAlignment="1">
      <alignment horizontal="center" vertical="center" wrapText="1"/>
    </xf>
    <xf numFmtId="0" fontId="6" fillId="0" borderId="11" xfId="21" applyFont="1" applyFill="1" applyBorder="1" applyAlignment="1">
      <alignment horizontal="center" vertical="distributed" wrapText="1"/>
    </xf>
    <xf numFmtId="0" fontId="24" fillId="0" borderId="11" xfId="21" applyFont="1" applyFill="1" applyBorder="1" applyAlignment="1">
      <alignment horizontal="center" vertical="distributed" wrapText="1"/>
    </xf>
    <xf numFmtId="0" fontId="20" fillId="36" borderId="11" xfId="21" applyFont="1" applyFill="1" applyBorder="1" applyAlignment="1">
      <alignment horizontal="center" vertical="center" wrapText="1"/>
    </xf>
    <xf numFmtId="0" fontId="10" fillId="36" borderId="11" xfId="58" applyFont="1" applyFill="1" applyBorder="1" applyAlignment="1">
      <alignment horizontal="center" vertical="center"/>
      <protection/>
    </xf>
    <xf numFmtId="0" fontId="9" fillId="36" borderId="11" xfId="67" applyNumberFormat="1" applyFont="1" applyFill="1" applyBorder="1" applyAlignment="1">
      <alignment horizontal="center" vertical="center" wrapText="1"/>
    </xf>
    <xf numFmtId="2" fontId="18" fillId="36" borderId="11" xfId="67" applyNumberFormat="1" applyFont="1" applyFill="1" applyBorder="1" applyAlignment="1">
      <alignment horizontal="center" vertical="center" wrapText="1"/>
    </xf>
    <xf numFmtId="0" fontId="6" fillId="34" borderId="11" xfId="2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9" fillId="34" borderId="11" xfId="67" applyNumberFormat="1" applyFont="1" applyFill="1" applyBorder="1" applyAlignment="1">
      <alignment horizontal="center" vertical="center" wrapText="1"/>
    </xf>
    <xf numFmtId="2" fontId="18" fillId="34" borderId="11" xfId="67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top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6" xfId="67" applyNumberFormat="1" applyFont="1" applyFill="1" applyBorder="1" applyAlignment="1">
      <alignment horizontal="center" vertical="center" wrapText="1"/>
    </xf>
    <xf numFmtId="2" fontId="18" fillId="34" borderId="15" xfId="67" applyNumberFormat="1" applyFont="1" applyFill="1" applyBorder="1" applyAlignment="1">
      <alignment horizontal="center" vertical="center" wrapText="1"/>
    </xf>
    <xf numFmtId="2" fontId="18" fillId="34" borderId="28" xfId="67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center" wrapText="1"/>
    </xf>
    <xf numFmtId="2" fontId="18" fillId="34" borderId="19" xfId="67" applyNumberFormat="1" applyFont="1" applyFill="1" applyBorder="1" applyAlignment="1">
      <alignment horizontal="center" vertical="center" wrapText="1"/>
    </xf>
    <xf numFmtId="2" fontId="18" fillId="34" borderId="12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67" applyNumberFormat="1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11" xfId="67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0" fontId="6" fillId="34" borderId="12" xfId="21" applyFont="1" applyFill="1" applyBorder="1" applyAlignment="1">
      <alignment horizontal="center" vertical="center" wrapText="1"/>
    </xf>
    <xf numFmtId="0" fontId="10" fillId="34" borderId="18" xfId="67" applyNumberFormat="1" applyFont="1" applyFill="1" applyBorder="1" applyAlignment="1">
      <alignment horizontal="center" vertical="center" wrapText="1"/>
    </xf>
    <xf numFmtId="2" fontId="18" fillId="34" borderId="26" xfId="67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10" fillId="34" borderId="11" xfId="58" applyNumberFormat="1" applyFont="1" applyFill="1" applyBorder="1" applyAlignment="1">
      <alignment horizontal="center" vertical="center"/>
      <protection/>
    </xf>
    <xf numFmtId="2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67" applyNumberFormat="1" applyFont="1" applyFill="1" applyBorder="1" applyAlignment="1">
      <alignment horizontal="center" vertical="center" wrapText="1"/>
    </xf>
    <xf numFmtId="2" fontId="90" fillId="34" borderId="11" xfId="67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top" wrapText="1"/>
    </xf>
    <xf numFmtId="184" fontId="3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right" vertical="top" wrapText="1"/>
    </xf>
    <xf numFmtId="0" fontId="92" fillId="0" borderId="0" xfId="0" applyFont="1" applyFill="1" applyAlignment="1">
      <alignment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5" fillId="13" borderId="11" xfId="44" applyNumberFormat="1" applyFont="1" applyFill="1" applyBorder="1" applyAlignment="1">
      <alignment horizontal="center" vertical="center" wrapText="1"/>
    </xf>
    <xf numFmtId="0" fontId="32" fillId="13" borderId="11" xfId="45" applyNumberFormat="1" applyFont="1" applyFill="1" applyBorder="1" applyAlignment="1">
      <alignment horizontal="center" vertical="center" wrapText="1"/>
    </xf>
    <xf numFmtId="0" fontId="4" fillId="13" borderId="11" xfId="67" applyNumberFormat="1" applyFont="1" applyFill="1" applyBorder="1" applyAlignment="1">
      <alignment horizontal="center" vertical="center" wrapText="1"/>
    </xf>
    <xf numFmtId="0" fontId="93" fillId="13" borderId="11" xfId="67" applyNumberFormat="1" applyFont="1" applyFill="1" applyBorder="1" applyAlignment="1">
      <alignment horizontal="center" vertical="center" wrapText="1"/>
    </xf>
    <xf numFmtId="2" fontId="6" fillId="13" borderId="11" xfId="45" applyNumberFormat="1" applyFont="1" applyFill="1" applyBorder="1" applyAlignment="1">
      <alignment horizontal="center" vertical="center" wrapText="1"/>
    </xf>
    <xf numFmtId="0" fontId="5" fillId="40" borderId="11" xfId="44" applyNumberFormat="1" applyFont="1" applyFill="1" applyBorder="1" applyAlignment="1">
      <alignment horizontal="center" vertical="center" wrapText="1"/>
    </xf>
    <xf numFmtId="0" fontId="32" fillId="40" borderId="11" xfId="45" applyNumberFormat="1" applyFont="1" applyFill="1" applyBorder="1" applyAlignment="1">
      <alignment horizontal="center" vertical="center" wrapText="1"/>
    </xf>
    <xf numFmtId="0" fontId="5" fillId="40" borderId="11" xfId="45" applyNumberFormat="1" applyFont="1" applyFill="1" applyBorder="1" applyAlignment="1">
      <alignment horizontal="center" vertical="center" wrapText="1"/>
    </xf>
    <xf numFmtId="0" fontId="5" fillId="40" borderId="11" xfId="67" applyNumberFormat="1" applyFont="1" applyFill="1" applyBorder="1" applyAlignment="1">
      <alignment horizontal="center" vertical="center" wrapText="1"/>
    </xf>
    <xf numFmtId="0" fontId="94" fillId="40" borderId="11" xfId="67" applyNumberFormat="1" applyFont="1" applyFill="1" applyBorder="1" applyAlignment="1">
      <alignment horizontal="center" vertical="center" wrapText="1"/>
    </xf>
    <xf numFmtId="0" fontId="95" fillId="40" borderId="11" xfId="67" applyNumberFormat="1" applyFont="1" applyFill="1" applyBorder="1" applyAlignment="1">
      <alignment horizontal="center" vertical="center" wrapText="1"/>
    </xf>
    <xf numFmtId="2" fontId="32" fillId="40" borderId="11" xfId="67" applyNumberFormat="1" applyFont="1" applyFill="1" applyBorder="1" applyAlignment="1">
      <alignment horizontal="center" vertical="center" wrapText="1"/>
    </xf>
    <xf numFmtId="0" fontId="92" fillId="38" borderId="0" xfId="0" applyFont="1" applyFill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94" fillId="36" borderId="11" xfId="67" applyNumberFormat="1" applyFont="1" applyFill="1" applyBorder="1" applyAlignment="1">
      <alignment horizontal="center" vertical="center" wrapText="1"/>
    </xf>
    <xf numFmtId="0" fontId="95" fillId="36" borderId="11" xfId="67" applyNumberFormat="1" applyFont="1" applyFill="1" applyBorder="1" applyAlignment="1">
      <alignment horizontal="center" vertical="center" wrapText="1"/>
    </xf>
    <xf numFmtId="2" fontId="32" fillId="3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38" borderId="11" xfId="20" applyFont="1" applyFill="1" applyBorder="1" applyAlignment="1">
      <alignment horizontal="center" vertical="center" wrapText="1"/>
    </xf>
    <xf numFmtId="0" fontId="24" fillId="38" borderId="11" xfId="20" applyFont="1" applyFill="1" applyBorder="1" applyAlignment="1">
      <alignment horizontal="center" vertical="center" wrapText="1"/>
    </xf>
    <xf numFmtId="49" fontId="24" fillId="0" borderId="11" xfId="20" applyNumberFormat="1" applyFont="1" applyFill="1" applyBorder="1" applyAlignment="1">
      <alignment horizontal="center" vertical="center" wrapText="1"/>
    </xf>
    <xf numFmtId="0" fontId="7" fillId="38" borderId="11" xfId="67" applyNumberFormat="1" applyFont="1" applyFill="1" applyBorder="1" applyAlignment="1">
      <alignment horizontal="center" vertical="center" wrapText="1"/>
    </xf>
    <xf numFmtId="0" fontId="95" fillId="38" borderId="11" xfId="67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top" wrapText="1"/>
    </xf>
    <xf numFmtId="0" fontId="96" fillId="36" borderId="11" xfId="67" applyNumberFormat="1" applyFont="1" applyFill="1" applyBorder="1" applyAlignment="1">
      <alignment horizontal="center" vertical="center" wrapText="1"/>
    </xf>
    <xf numFmtId="2" fontId="32" fillId="36" borderId="11" xfId="67" applyNumberFormat="1" applyFont="1" applyFill="1" applyBorder="1" applyAlignment="1">
      <alignment horizontal="center" vertical="center" wrapText="1"/>
    </xf>
    <xf numFmtId="2" fontId="89" fillId="0" borderId="0" xfId="0" applyNumberFormat="1" applyFont="1" applyFill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7" fillId="0" borderId="11" xfId="67" applyNumberFormat="1" applyFont="1" applyFill="1" applyBorder="1" applyAlignment="1">
      <alignment horizontal="center" vertical="center" wrapText="1"/>
    </xf>
    <xf numFmtId="2" fontId="98" fillId="38" borderId="11" xfId="67" applyNumberFormat="1" applyFont="1" applyFill="1" applyBorder="1" applyAlignment="1">
      <alignment horizontal="center" vertical="center" wrapText="1"/>
    </xf>
    <xf numFmtId="2" fontId="98" fillId="38" borderId="11" xfId="0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center" wrapText="1"/>
    </xf>
    <xf numFmtId="0" fontId="32" fillId="36" borderId="11" xfId="45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5" fillId="36" borderId="11" xfId="67" applyNumberFormat="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top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24" fillId="0" borderId="11" xfId="2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3" fillId="0" borderId="11" xfId="67" applyNumberFormat="1" applyFont="1" applyFill="1" applyBorder="1" applyAlignment="1">
      <alignment horizontal="center" vertical="center" wrapText="1"/>
    </xf>
    <xf numFmtId="0" fontId="7" fillId="0" borderId="11" xfId="2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4" fillId="0" borderId="11" xfId="67" applyNumberFormat="1" applyFont="1" applyFill="1" applyBorder="1" applyAlignment="1">
      <alignment horizontal="center" vertical="center" wrapText="1"/>
    </xf>
    <xf numFmtId="49" fontId="7" fillId="0" borderId="11" xfId="58" applyNumberFormat="1" applyFont="1" applyFill="1" applyBorder="1" applyAlignment="1">
      <alignment horizontal="center" vertical="center"/>
      <protection/>
    </xf>
    <xf numFmtId="2" fontId="7" fillId="0" borderId="11" xfId="67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0" borderId="0" xfId="67" applyNumberFormat="1" applyFont="1" applyFill="1" applyBorder="1" applyAlignment="1">
      <alignment horizontal="center" vertical="center" wrapText="1"/>
    </xf>
    <xf numFmtId="2" fontId="7" fillId="34" borderId="11" xfId="67" applyNumberFormat="1" applyFont="1" applyFill="1" applyBorder="1" applyAlignment="1">
      <alignment horizontal="center" vertical="center" wrapText="1"/>
    </xf>
    <xf numFmtId="0" fontId="94" fillId="36" borderId="11" xfId="67" applyNumberFormat="1" applyFont="1" applyFill="1" applyBorder="1" applyAlignment="1">
      <alignment horizontal="center" vertical="top" wrapText="1"/>
    </xf>
    <xf numFmtId="0" fontId="96" fillId="36" borderId="11" xfId="67" applyNumberFormat="1" applyFont="1" applyFill="1" applyBorder="1" applyAlignment="1">
      <alignment horizontal="center" vertical="top" wrapText="1"/>
    </xf>
    <xf numFmtId="0" fontId="97" fillId="0" borderId="11" xfId="67" applyNumberFormat="1" applyFont="1" applyFill="1" applyBorder="1" applyAlignment="1">
      <alignment horizontal="center" vertical="top" wrapText="1"/>
    </xf>
    <xf numFmtId="0" fontId="32" fillId="40" borderId="11" xfId="67" applyNumberFormat="1" applyFont="1" applyFill="1" applyBorder="1" applyAlignment="1">
      <alignment horizontal="center" vertical="center" wrapText="1"/>
    </xf>
    <xf numFmtId="49" fontId="5" fillId="40" borderId="11" xfId="20" applyNumberFormat="1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32" fillId="36" borderId="11" xfId="67" applyNumberFormat="1" applyFont="1" applyFill="1" applyBorder="1" applyAlignment="1">
      <alignment horizontal="center" vertical="center" wrapText="1"/>
    </xf>
    <xf numFmtId="0" fontId="99" fillId="38" borderId="0" xfId="0" applyFont="1" applyFill="1" applyAlignment="1">
      <alignment horizontal="center" vertical="center" wrapText="1"/>
    </xf>
    <xf numFmtId="0" fontId="24" fillId="38" borderId="11" xfId="44" applyNumberFormat="1" applyFont="1" applyFill="1" applyBorder="1" applyAlignment="1">
      <alignment horizontal="center" vertical="center" wrapText="1"/>
    </xf>
    <xf numFmtId="49" fontId="24" fillId="38" borderId="11" xfId="20" applyNumberFormat="1" applyFont="1" applyFill="1" applyBorder="1" applyAlignment="1">
      <alignment horizontal="center" vertical="center" wrapText="1"/>
    </xf>
    <xf numFmtId="0" fontId="5" fillId="38" borderId="11" xfId="67" applyNumberFormat="1" applyFont="1" applyFill="1" applyBorder="1" applyAlignment="1">
      <alignment horizontal="center" vertical="center" wrapText="1"/>
    </xf>
    <xf numFmtId="2" fontId="32" fillId="38" borderId="11" xfId="67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vertical="center" wrapText="1"/>
    </xf>
    <xf numFmtId="2" fontId="7" fillId="41" borderId="11" xfId="0" applyNumberFormat="1" applyFont="1" applyFill="1" applyBorder="1" applyAlignment="1">
      <alignment horizontal="center" vertical="center" wrapText="1"/>
    </xf>
    <xf numFmtId="0" fontId="34" fillId="0" borderId="11" xfId="21" applyFont="1" applyFill="1" applyBorder="1" applyAlignment="1">
      <alignment horizontal="left" vertical="distributed" wrapText="1"/>
    </xf>
    <xf numFmtId="49" fontId="98" fillId="0" borderId="11" xfId="58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left" vertical="center" wrapText="1"/>
    </xf>
    <xf numFmtId="2" fontId="92" fillId="0" borderId="0" xfId="0" applyNumberFormat="1" applyFont="1" applyFill="1" applyAlignment="1">
      <alignment vertical="top" wrapText="1"/>
    </xf>
    <xf numFmtId="0" fontId="24" fillId="0" borderId="11" xfId="44" applyNumberFormat="1" applyFont="1" applyFill="1" applyBorder="1" applyAlignment="1">
      <alignment horizontal="center" vertical="center" wrapText="1"/>
    </xf>
    <xf numFmtId="0" fontId="5" fillId="40" borderId="11" xfId="44" applyNumberFormat="1" applyFont="1" applyFill="1" applyBorder="1" applyAlignment="1">
      <alignment horizontal="center" vertical="top" wrapText="1"/>
    </xf>
    <xf numFmtId="0" fontId="94" fillId="40" borderId="11" xfId="58" applyFont="1" applyFill="1" applyBorder="1" applyAlignment="1">
      <alignment horizontal="center" vertical="center"/>
      <protection/>
    </xf>
    <xf numFmtId="0" fontId="95" fillId="40" borderId="11" xfId="67" applyNumberFormat="1" applyFont="1" applyFill="1" applyBorder="1" applyAlignment="1">
      <alignment horizontal="center" vertical="top" wrapText="1"/>
    </xf>
    <xf numFmtId="0" fontId="100" fillId="0" borderId="0" xfId="0" applyFont="1" applyFill="1" applyAlignment="1">
      <alignment vertical="top" wrapText="1"/>
    </xf>
    <xf numFmtId="0" fontId="94" fillId="36" borderId="11" xfId="58" applyFont="1" applyFill="1" applyBorder="1" applyAlignment="1">
      <alignment horizontal="center" vertical="center"/>
      <protection/>
    </xf>
    <xf numFmtId="0" fontId="6" fillId="36" borderId="11" xfId="67" applyNumberFormat="1" applyFont="1" applyFill="1" applyBorder="1" applyAlignment="1">
      <alignment horizontal="center" vertical="top" wrapText="1"/>
    </xf>
    <xf numFmtId="184" fontId="7" fillId="34" borderId="11" xfId="67" applyNumberFormat="1" applyFont="1" applyFill="1" applyBorder="1" applyAlignment="1">
      <alignment horizontal="center" vertical="center" wrapText="1"/>
    </xf>
    <xf numFmtId="184" fontId="7" fillId="38" borderId="11" xfId="67" applyNumberFormat="1" applyFont="1" applyFill="1" applyBorder="1" applyAlignment="1">
      <alignment horizontal="center" vertical="center" wrapText="1"/>
    </xf>
    <xf numFmtId="0" fontId="19" fillId="0" borderId="11" xfId="21" applyFont="1" applyFill="1" applyBorder="1" applyAlignment="1">
      <alignment horizontal="left" vertical="distributed" wrapText="1"/>
    </xf>
    <xf numFmtId="2" fontId="7" fillId="41" borderId="11" xfId="67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98" fillId="34" borderId="11" xfId="0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2" fontId="98" fillId="0" borderId="11" xfId="0" applyNumberFormat="1" applyFont="1" applyFill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2" fontId="98" fillId="0" borderId="11" xfId="67" applyNumberFormat="1" applyFont="1" applyFill="1" applyBorder="1" applyAlignment="1">
      <alignment horizontal="center" vertical="center" wrapText="1"/>
    </xf>
    <xf numFmtId="49" fontId="7" fillId="0" borderId="20" xfId="58" applyNumberFormat="1" applyFont="1" applyFill="1" applyBorder="1" applyAlignment="1">
      <alignment horizontal="center" vertical="center"/>
      <protection/>
    </xf>
    <xf numFmtId="2" fontId="7" fillId="0" borderId="20" xfId="0" applyNumberFormat="1" applyFont="1" applyFill="1" applyBorder="1" applyAlignment="1">
      <alignment horizontal="center" vertical="center" wrapText="1"/>
    </xf>
    <xf numFmtId="0" fontId="24" fillId="0" borderId="20" xfId="21" applyFont="1" applyFill="1" applyBorder="1" applyAlignment="1">
      <alignment horizontal="center" vertical="distributed" wrapText="1"/>
    </xf>
    <xf numFmtId="0" fontId="7" fillId="0" borderId="20" xfId="67" applyNumberFormat="1" applyFont="1" applyFill="1" applyBorder="1" applyAlignment="1">
      <alignment horizontal="center" vertical="center" wrapText="1"/>
    </xf>
    <xf numFmtId="0" fontId="24" fillId="0" borderId="20" xfId="20" applyFont="1" applyFill="1" applyBorder="1" applyAlignment="1">
      <alignment horizontal="center" vertical="center" wrapText="1"/>
    </xf>
    <xf numFmtId="0" fontId="24" fillId="0" borderId="20" xfId="67" applyNumberFormat="1" applyFont="1" applyFill="1" applyBorder="1" applyAlignment="1">
      <alignment horizontal="center" vertical="center" wrapText="1"/>
    </xf>
    <xf numFmtId="0" fontId="95" fillId="36" borderId="11" xfId="67" applyNumberFormat="1" applyFont="1" applyFill="1" applyBorder="1" applyAlignment="1">
      <alignment horizontal="center" vertical="top" wrapText="1"/>
    </xf>
    <xf numFmtId="0" fontId="93" fillId="0" borderId="11" xfId="67" applyNumberFormat="1" applyFont="1" applyFill="1" applyBorder="1" applyAlignment="1">
      <alignment horizontal="center" vertical="top" wrapText="1"/>
    </xf>
    <xf numFmtId="173" fontId="7" fillId="0" borderId="11" xfId="67" applyNumberFormat="1" applyFont="1" applyFill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9" fillId="0" borderId="11" xfId="20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/>
    </xf>
    <xf numFmtId="0" fontId="19" fillId="0" borderId="11" xfId="67" applyNumberFormat="1" applyFont="1" applyFill="1" applyBorder="1" applyAlignment="1">
      <alignment horizontal="center" vertical="center" wrapText="1"/>
    </xf>
    <xf numFmtId="173" fontId="5" fillId="40" borderId="11" xfId="67" applyNumberFormat="1" applyFont="1" applyFill="1" applyBorder="1" applyAlignment="1">
      <alignment horizontal="center" vertical="center" wrapText="1"/>
    </xf>
    <xf numFmtId="2" fontId="32" fillId="40" borderId="11" xfId="0" applyNumberFormat="1" applyFont="1" applyFill="1" applyBorder="1" applyAlignment="1">
      <alignment horizontal="center" vertical="center" wrapText="1"/>
    </xf>
    <xf numFmtId="0" fontId="99" fillId="0" borderId="0" xfId="0" applyFont="1" applyFill="1" applyAlignment="1">
      <alignment vertical="top" wrapText="1"/>
    </xf>
    <xf numFmtId="0" fontId="35" fillId="36" borderId="11" xfId="66" applyNumberFormat="1" applyFont="1" applyFill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top" wrapText="1"/>
    </xf>
    <xf numFmtId="0" fontId="6" fillId="36" borderId="11" xfId="20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center" vertical="center" wrapText="1"/>
    </xf>
    <xf numFmtId="0" fontId="7" fillId="34" borderId="11" xfId="67" applyNumberFormat="1" applyFont="1" applyFill="1" applyBorder="1" applyAlignment="1">
      <alignment horizontal="center" vertical="center" wrapText="1"/>
    </xf>
    <xf numFmtId="0" fontId="24" fillId="34" borderId="11" xfId="20" applyFont="1" applyFill="1" applyBorder="1" applyAlignment="1">
      <alignment horizontal="center" vertical="center" wrapText="1"/>
    </xf>
    <xf numFmtId="49" fontId="7" fillId="34" borderId="11" xfId="58" applyNumberFormat="1" applyFont="1" applyFill="1" applyBorder="1" applyAlignment="1">
      <alignment horizontal="center" vertical="center"/>
      <protection/>
    </xf>
    <xf numFmtId="0" fontId="24" fillId="34" borderId="11" xfId="67" applyNumberFormat="1" applyFont="1" applyFill="1" applyBorder="1" applyAlignment="1">
      <alignment horizontal="center" vertical="center" wrapText="1"/>
    </xf>
    <xf numFmtId="49" fontId="7" fillId="38" borderId="11" xfId="58" applyNumberFormat="1" applyFont="1" applyFill="1" applyBorder="1" applyAlignment="1">
      <alignment horizontal="center" vertical="center"/>
      <protection/>
    </xf>
    <xf numFmtId="2" fontId="7" fillId="34" borderId="11" xfId="45" applyNumberFormat="1" applyFont="1" applyFill="1" applyBorder="1" applyAlignment="1">
      <alignment horizontal="center" vertical="center" wrapText="1"/>
    </xf>
    <xf numFmtId="173" fontId="98" fillId="38" borderId="11" xfId="67" applyNumberFormat="1" applyFont="1" applyFill="1" applyBorder="1" applyAlignment="1">
      <alignment horizontal="center" vertical="center" wrapText="1"/>
    </xf>
    <xf numFmtId="173" fontId="98" fillId="38" borderId="11" xfId="0" applyNumberFormat="1" applyFont="1" applyFill="1" applyBorder="1" applyAlignment="1">
      <alignment horizontal="center" vertical="center" wrapText="1"/>
    </xf>
    <xf numFmtId="0" fontId="24" fillId="34" borderId="11" xfId="21" applyFont="1" applyFill="1" applyBorder="1" applyAlignment="1">
      <alignment horizontal="center" vertical="center" wrapText="1"/>
    </xf>
    <xf numFmtId="0" fontId="97" fillId="34" borderId="11" xfId="67" applyNumberFormat="1" applyFont="1" applyFill="1" applyBorder="1" applyAlignment="1">
      <alignment horizontal="center" vertical="center" wrapText="1"/>
    </xf>
    <xf numFmtId="2" fontId="98" fillId="34" borderId="11" xfId="67" applyNumberFormat="1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left" vertical="center" wrapText="1"/>
    </xf>
    <xf numFmtId="0" fontId="97" fillId="38" borderId="11" xfId="67" applyNumberFormat="1" applyFont="1" applyFill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distributed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98" fillId="0" borderId="11" xfId="67" applyNumberFormat="1" applyFont="1" applyFill="1" applyBorder="1" applyAlignment="1">
      <alignment horizontal="center" vertical="center" wrapText="1"/>
    </xf>
    <xf numFmtId="0" fontId="4" fillId="40" borderId="11" xfId="67" applyNumberFormat="1" applyFont="1" applyFill="1" applyBorder="1" applyAlignment="1">
      <alignment horizontal="center" vertical="center" wrapText="1"/>
    </xf>
    <xf numFmtId="0" fontId="98" fillId="40" borderId="11" xfId="67" applyNumberFormat="1" applyFont="1" applyFill="1" applyBorder="1" applyAlignment="1">
      <alignment horizontal="center" vertical="center" wrapText="1"/>
    </xf>
    <xf numFmtId="0" fontId="93" fillId="40" borderId="11" xfId="67" applyNumberFormat="1" applyFont="1" applyFill="1" applyBorder="1" applyAlignment="1">
      <alignment horizontal="center" vertical="center" wrapText="1"/>
    </xf>
    <xf numFmtId="0" fontId="100" fillId="0" borderId="0" xfId="0" applyFont="1" applyFill="1" applyAlignment="1">
      <alignment vertical="center" wrapText="1"/>
    </xf>
    <xf numFmtId="0" fontId="35" fillId="36" borderId="11" xfId="66" applyNumberFormat="1" applyFont="1" applyFill="1" applyBorder="1" applyAlignment="1">
      <alignment horizontal="center" vertical="top" wrapText="1"/>
    </xf>
    <xf numFmtId="2" fontId="7" fillId="0" borderId="11" xfId="67" applyNumberFormat="1" applyFont="1" applyFill="1" applyBorder="1" applyAlignment="1">
      <alignment horizontal="center" vertical="top" wrapText="1"/>
    </xf>
    <xf numFmtId="0" fontId="5" fillId="40" borderId="11" xfId="2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 vertical="center" wrapText="1"/>
    </xf>
    <xf numFmtId="0" fontId="34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98" fillId="36" borderId="11" xfId="67" applyNumberFormat="1" applyFont="1" applyFill="1" applyBorder="1" applyAlignment="1">
      <alignment horizontal="center" vertical="center" wrapText="1"/>
    </xf>
    <xf numFmtId="0" fontId="97" fillId="36" borderId="11" xfId="67" applyNumberFormat="1" applyFont="1" applyFill="1" applyBorder="1" applyAlignment="1">
      <alignment horizontal="center" vertical="center" wrapText="1"/>
    </xf>
    <xf numFmtId="0" fontId="24" fillId="0" borderId="11" xfId="45" applyNumberFormat="1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top" wrapText="1"/>
    </xf>
    <xf numFmtId="0" fontId="94" fillId="40" borderId="11" xfId="0" applyFont="1" applyFill="1" applyBorder="1" applyAlignment="1">
      <alignment horizontal="center" vertical="top" wrapText="1"/>
    </xf>
    <xf numFmtId="0" fontId="95" fillId="40" borderId="11" xfId="0" applyFont="1" applyFill="1" applyBorder="1" applyAlignment="1">
      <alignment horizontal="center" vertical="top" wrapText="1"/>
    </xf>
    <xf numFmtId="2" fontId="36" fillId="40" borderId="11" xfId="45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2" fontId="36" fillId="38" borderId="11" xfId="67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98" fillId="40" borderId="11" xfId="0" applyFont="1" applyFill="1" applyBorder="1" applyAlignment="1">
      <alignment vertical="top" wrapText="1"/>
    </xf>
    <xf numFmtId="0" fontId="97" fillId="40" borderId="11" xfId="0" applyFont="1" applyFill="1" applyBorder="1" applyAlignment="1">
      <alignment vertical="top" wrapText="1"/>
    </xf>
    <xf numFmtId="2" fontId="36" fillId="40" borderId="12" xfId="0" applyNumberFormat="1" applyFont="1" applyFill="1" applyBorder="1" applyAlignment="1">
      <alignment horizontal="center" vertical="center" wrapText="1"/>
    </xf>
    <xf numFmtId="0" fontId="97" fillId="0" borderId="0" xfId="0" applyFont="1" applyFill="1" applyAlignment="1">
      <alignment vertical="top" wrapText="1"/>
    </xf>
    <xf numFmtId="0" fontId="98" fillId="0" borderId="0" xfId="0" applyFont="1" applyFill="1" applyAlignment="1">
      <alignment vertical="top" wrapText="1"/>
    </xf>
    <xf numFmtId="0" fontId="93" fillId="0" borderId="0" xfId="0" applyFont="1" applyFill="1" applyAlignment="1">
      <alignment vertical="top" wrapText="1"/>
    </xf>
    <xf numFmtId="4" fontId="3" fillId="34" borderId="12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/>
    </xf>
    <xf numFmtId="0" fontId="11" fillId="38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49" fontId="21" fillId="38" borderId="11" xfId="0" applyNumberFormat="1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2" fontId="7" fillId="38" borderId="11" xfId="0" applyNumberFormat="1" applyFont="1" applyFill="1" applyBorder="1" applyAlignment="1">
      <alignment horizontal="left" vertical="center" wrapText="1"/>
    </xf>
    <xf numFmtId="173" fontId="98" fillId="34" borderId="11" xfId="67" applyNumberFormat="1" applyFont="1" applyFill="1" applyBorder="1" applyAlignment="1">
      <alignment horizontal="center" vertical="center" wrapText="1"/>
    </xf>
    <xf numFmtId="173" fontId="98" fillId="34" borderId="11" xfId="0" applyNumberFormat="1" applyFont="1" applyFill="1" applyBorder="1" applyAlignment="1">
      <alignment horizontal="center" vertical="center" wrapText="1"/>
    </xf>
    <xf numFmtId="2" fontId="38" fillId="38" borderId="11" xfId="0" applyNumberFormat="1" applyFont="1" applyFill="1" applyBorder="1" applyAlignment="1">
      <alignment horizontal="left" vertical="center" wrapText="1"/>
    </xf>
    <xf numFmtId="0" fontId="24" fillId="34" borderId="11" xfId="21" applyFont="1" applyFill="1" applyBorder="1" applyAlignment="1">
      <alignment horizontal="center" vertical="distributed" wrapText="1"/>
    </xf>
    <xf numFmtId="0" fontId="92" fillId="0" borderId="0" xfId="0" applyFont="1" applyFill="1" applyAlignment="1">
      <alignment horizontal="center" vertical="top" wrapText="1"/>
    </xf>
    <xf numFmtId="0" fontId="6" fillId="39" borderId="11" xfId="21" applyFont="1" applyFill="1" applyBorder="1" applyAlignment="1">
      <alignment horizontal="center" vertical="distributed" wrapText="1"/>
    </xf>
    <xf numFmtId="0" fontId="10" fillId="39" borderId="11" xfId="67" applyNumberFormat="1" applyFont="1" applyFill="1" applyBorder="1" applyAlignment="1">
      <alignment horizontal="center" vertical="center" wrapText="1"/>
    </xf>
    <xf numFmtId="2" fontId="3" fillId="7" borderId="11" xfId="67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49" fontId="10" fillId="7" borderId="11" xfId="58" applyNumberFormat="1" applyFont="1" applyFill="1" applyBorder="1" applyAlignment="1">
      <alignment horizontal="center" vertical="center"/>
      <protection/>
    </xf>
    <xf numFmtId="0" fontId="10" fillId="7" borderId="11" xfId="67" applyNumberFormat="1" applyFont="1" applyFill="1" applyBorder="1" applyAlignment="1">
      <alignment horizontal="center" vertical="center" wrapText="1"/>
    </xf>
    <xf numFmtId="2" fontId="32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10" fillId="38" borderId="11" xfId="58" applyNumberFormat="1" applyFont="1" applyFill="1" applyBorder="1" applyAlignment="1">
      <alignment horizontal="center" vertical="center"/>
      <protection/>
    </xf>
    <xf numFmtId="0" fontId="10" fillId="38" borderId="11" xfId="67" applyNumberFormat="1" applyFont="1" applyFill="1" applyBorder="1" applyAlignment="1">
      <alignment horizontal="center" vertical="center" wrapText="1"/>
    </xf>
    <xf numFmtId="2" fontId="32" fillId="38" borderId="11" xfId="0" applyNumberFormat="1" applyFont="1" applyFill="1" applyBorder="1" applyAlignment="1">
      <alignment horizontal="center" vertical="center" wrapText="1"/>
    </xf>
    <xf numFmtId="0" fontId="6" fillId="7" borderId="12" xfId="2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shrinkToFit="1"/>
    </xf>
    <xf numFmtId="2" fontId="3" fillId="7" borderId="11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2" fontId="38" fillId="0" borderId="11" xfId="0" applyNumberFormat="1" applyFont="1" applyFill="1" applyBorder="1" applyAlignment="1">
      <alignment horizontal="left" vertical="center" wrapText="1"/>
    </xf>
    <xf numFmtId="172" fontId="3" fillId="37" borderId="12" xfId="0" applyNumberFormat="1" applyFont="1" applyFill="1" applyBorder="1" applyAlignment="1">
      <alignment horizontal="center" vertical="center" shrinkToFit="1"/>
    </xf>
    <xf numFmtId="172" fontId="3" fillId="37" borderId="11" xfId="0" applyNumberFormat="1" applyFont="1" applyFill="1" applyBorder="1" applyAlignment="1">
      <alignment horizontal="center" vertical="center" shrinkToFit="1"/>
    </xf>
    <xf numFmtId="0" fontId="10" fillId="38" borderId="11" xfId="0" applyFont="1" applyFill="1" applyBorder="1" applyAlignment="1">
      <alignment horizontal="center" vertical="center" shrinkToFit="1"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29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left" wrapText="1"/>
      <protection/>
    </xf>
    <xf numFmtId="0" fontId="4" fillId="0" borderId="33" xfId="57" applyFont="1" applyFill="1" applyBorder="1" applyAlignment="1">
      <alignment horizontal="left" wrapText="1"/>
      <protection/>
    </xf>
    <xf numFmtId="0" fontId="4" fillId="0" borderId="16" xfId="57" applyFont="1" applyFill="1" applyBorder="1" applyAlignment="1">
      <alignment horizontal="left" wrapText="1"/>
      <protection/>
    </xf>
    <xf numFmtId="0" fontId="10" fillId="0" borderId="14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6" xfId="57" applyFont="1" applyFill="1" applyBorder="1" applyAlignment="1">
      <alignment horizontal="left" vertical="center"/>
      <protection/>
    </xf>
    <xf numFmtId="49" fontId="4" fillId="0" borderId="14" xfId="57" applyNumberFormat="1" applyFont="1" applyBorder="1" applyAlignment="1">
      <alignment vertical="center" wrapText="1"/>
      <protection/>
    </xf>
    <xf numFmtId="49" fontId="4" fillId="0" borderId="16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distributed" wrapText="1"/>
    </xf>
    <xf numFmtId="0" fontId="10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right" vertical="center"/>
    </xf>
    <xf numFmtId="49" fontId="9" fillId="32" borderId="20" xfId="0" applyNumberFormat="1" applyFont="1" applyFill="1" applyBorder="1" applyAlignment="1">
      <alignment horizontal="center" vertical="center" wrapText="1" shrinkToFit="1"/>
    </xf>
    <xf numFmtId="49" fontId="9" fillId="32" borderId="23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/>
    </xf>
    <xf numFmtId="49" fontId="7" fillId="32" borderId="20" xfId="0" applyNumberFormat="1" applyFont="1" applyFill="1" applyBorder="1" applyAlignment="1">
      <alignment horizontal="center" vertical="center" wrapText="1" shrinkToFit="1"/>
    </xf>
    <xf numFmtId="49" fontId="7" fillId="32" borderId="23" xfId="0" applyNumberFormat="1" applyFont="1" applyFill="1" applyBorder="1" applyAlignment="1">
      <alignment horizontal="center" vertical="center" wrapText="1" shrinkToFit="1"/>
    </xf>
    <xf numFmtId="49" fontId="7" fillId="32" borderId="12" xfId="0" applyNumberFormat="1" applyFont="1" applyFill="1" applyBorder="1" applyAlignment="1">
      <alignment horizontal="center" vertical="center" wrapText="1" shrinkToFit="1"/>
    </xf>
    <xf numFmtId="4" fontId="9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31" xfId="0" applyFont="1" applyFill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559" t="s">
        <v>20</v>
      </c>
      <c r="I1" s="559"/>
      <c r="J1" s="559"/>
    </row>
    <row r="2" spans="1:10" ht="34.5" customHeight="1">
      <c r="A2" s="2"/>
      <c r="B2" s="2"/>
      <c r="C2" s="2"/>
      <c r="D2" s="2"/>
      <c r="E2" s="2"/>
      <c r="F2" s="2"/>
      <c r="G2" s="566" t="s">
        <v>52</v>
      </c>
      <c r="H2" s="567"/>
      <c r="I2" s="567"/>
      <c r="J2" s="567"/>
    </row>
    <row r="3" spans="1:10" ht="19.5" customHeight="1">
      <c r="A3" s="2"/>
      <c r="B3" s="2"/>
      <c r="C3" s="2"/>
      <c r="D3" s="2"/>
      <c r="E3" s="2"/>
      <c r="F3" s="2"/>
      <c r="G3" s="559" t="s">
        <v>35</v>
      </c>
      <c r="H3" s="559"/>
      <c r="I3" s="559"/>
      <c r="J3" s="559"/>
    </row>
    <row r="4" spans="1:10" ht="19.5" customHeight="1">
      <c r="A4" s="2"/>
      <c r="B4" s="2"/>
      <c r="C4" s="2"/>
      <c r="D4" s="2"/>
      <c r="E4" s="2"/>
      <c r="F4" s="2"/>
      <c r="G4" s="559" t="s">
        <v>54</v>
      </c>
      <c r="H4" s="559"/>
      <c r="I4" s="559"/>
      <c r="J4" s="559"/>
    </row>
    <row r="5" spans="1:10" ht="15">
      <c r="A5" s="2"/>
      <c r="B5" s="2"/>
      <c r="C5" s="2"/>
      <c r="D5" s="2"/>
      <c r="E5" s="2"/>
      <c r="F5" s="2"/>
      <c r="G5" s="559" t="s">
        <v>33</v>
      </c>
      <c r="H5" s="559"/>
      <c r="I5" s="559" t="s">
        <v>50</v>
      </c>
      <c r="J5" s="559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568" t="s">
        <v>53</v>
      </c>
      <c r="B7" s="569"/>
      <c r="C7" s="569"/>
      <c r="D7" s="569"/>
      <c r="E7" s="569"/>
      <c r="F7" s="569"/>
      <c r="G7" s="569"/>
      <c r="H7" s="569"/>
      <c r="I7" s="569"/>
      <c r="J7" s="569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27</v>
      </c>
      <c r="B9" s="562" t="s">
        <v>56</v>
      </c>
      <c r="C9" s="563"/>
      <c r="D9" s="563"/>
      <c r="E9" s="563"/>
      <c r="F9" s="563"/>
      <c r="G9" s="563"/>
      <c r="H9" s="563"/>
      <c r="I9" s="563"/>
      <c r="J9" s="563"/>
    </row>
    <row r="10" spans="1:10" ht="30.75" customHeight="1">
      <c r="A10" s="547" t="s">
        <v>32</v>
      </c>
      <c r="B10" s="549" t="s">
        <v>21</v>
      </c>
      <c r="C10" s="549"/>
      <c r="D10" s="549" t="s">
        <v>22</v>
      </c>
      <c r="E10" s="546" t="s">
        <v>47</v>
      </c>
      <c r="F10" s="546"/>
      <c r="G10" s="546"/>
      <c r="H10" s="546"/>
      <c r="I10" s="564" t="s">
        <v>23</v>
      </c>
      <c r="J10" s="564" t="s">
        <v>24</v>
      </c>
    </row>
    <row r="11" spans="1:10" ht="69" customHeight="1" thickBot="1">
      <c r="A11" s="548"/>
      <c r="B11" s="549"/>
      <c r="C11" s="549"/>
      <c r="D11" s="549"/>
      <c r="E11" s="6" t="s">
        <v>44</v>
      </c>
      <c r="F11" s="6" t="s">
        <v>45</v>
      </c>
      <c r="G11" s="6" t="s">
        <v>46</v>
      </c>
      <c r="H11" s="6" t="s">
        <v>57</v>
      </c>
      <c r="I11" s="565"/>
      <c r="J11" s="565"/>
    </row>
    <row r="12" spans="1:10" ht="167.25" customHeight="1">
      <c r="A12" s="7" t="s">
        <v>25</v>
      </c>
      <c r="B12" s="536" t="s">
        <v>30</v>
      </c>
      <c r="C12" s="537"/>
      <c r="D12" s="8" t="s">
        <v>36</v>
      </c>
      <c r="E12" s="8"/>
      <c r="F12" s="9"/>
      <c r="G12" s="9"/>
      <c r="H12" s="9"/>
      <c r="I12" s="10" t="s">
        <v>37</v>
      </c>
      <c r="J12" s="11" t="s">
        <v>38</v>
      </c>
    </row>
    <row r="13" spans="1:10" ht="30.75" customHeight="1">
      <c r="A13" s="7"/>
      <c r="B13" s="556" t="s">
        <v>39</v>
      </c>
      <c r="C13" s="557"/>
      <c r="D13" s="7"/>
      <c r="E13" s="17" t="s">
        <v>55</v>
      </c>
      <c r="F13" s="18" t="s">
        <v>29</v>
      </c>
      <c r="G13" s="18" t="s">
        <v>29</v>
      </c>
      <c r="H13" s="9" t="s">
        <v>58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40</v>
      </c>
      <c r="B15" s="558" t="s">
        <v>60</v>
      </c>
      <c r="C15" s="559"/>
      <c r="D15" s="559"/>
      <c r="E15" s="559"/>
      <c r="F15" s="559"/>
      <c r="G15" s="559"/>
      <c r="H15" s="559"/>
      <c r="I15" s="559"/>
      <c r="J15" s="559"/>
    </row>
    <row r="16" spans="1:10" ht="50.25" customHeight="1">
      <c r="A16" s="540" t="s">
        <v>41</v>
      </c>
      <c r="B16" s="541"/>
      <c r="C16" s="541"/>
      <c r="D16" s="541"/>
      <c r="E16" s="541"/>
      <c r="F16" s="541"/>
      <c r="G16" s="542"/>
      <c r="H16" s="538" t="s">
        <v>48</v>
      </c>
      <c r="I16" s="560" t="s">
        <v>49</v>
      </c>
      <c r="J16" s="560" t="s">
        <v>59</v>
      </c>
    </row>
    <row r="17" spans="1:10" ht="120.75" customHeight="1">
      <c r="A17" s="543"/>
      <c r="B17" s="544"/>
      <c r="C17" s="544"/>
      <c r="D17" s="544"/>
      <c r="E17" s="544"/>
      <c r="F17" s="544"/>
      <c r="G17" s="545"/>
      <c r="H17" s="539"/>
      <c r="I17" s="561"/>
      <c r="J17" s="561"/>
    </row>
    <row r="18" spans="1:10" ht="30" customHeight="1" hidden="1">
      <c r="A18" s="550" t="s">
        <v>42</v>
      </c>
      <c r="B18" s="551"/>
      <c r="C18" s="551"/>
      <c r="D18" s="551"/>
      <c r="E18" s="551"/>
      <c r="F18" s="551"/>
      <c r="G18" s="552"/>
      <c r="H18" s="16"/>
      <c r="I18" s="16"/>
      <c r="J18" s="16"/>
    </row>
    <row r="19" spans="1:10" ht="33.75" customHeight="1">
      <c r="A19" s="553" t="s">
        <v>43</v>
      </c>
      <c r="B19" s="554"/>
      <c r="C19" s="554"/>
      <c r="D19" s="554"/>
      <c r="E19" s="554"/>
      <c r="F19" s="554"/>
      <c r="G19" s="555"/>
      <c r="H19" s="19">
        <v>5800</v>
      </c>
      <c r="I19" s="19">
        <v>5800</v>
      </c>
      <c r="J19" s="19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L6" sqref="L6"/>
    </sheetView>
  </sheetViews>
  <sheetFormatPr defaultColWidth="8.88671875" defaultRowHeight="12.75"/>
  <cols>
    <col min="1" max="1" width="18.10546875" style="43" customWidth="1"/>
    <col min="2" max="2" width="2.6640625" style="43" customWidth="1"/>
    <col min="3" max="3" width="3.3359375" style="43" customWidth="1"/>
    <col min="4" max="6" width="4.4453125" style="43" customWidth="1"/>
    <col min="7" max="7" width="7.10546875" style="43" customWidth="1"/>
    <col min="8" max="8" width="9.77734375" style="44" customWidth="1"/>
    <col min="9" max="9" width="9.99609375" style="23" customWidth="1"/>
    <col min="10" max="10" width="8.77734375" style="23" customWidth="1"/>
    <col min="11" max="16384" width="8.88671875" style="23" customWidth="1"/>
  </cols>
  <sheetData>
    <row r="1" spans="1:12" ht="121.5" customHeight="1">
      <c r="A1" s="25"/>
      <c r="B1" s="25"/>
      <c r="C1" s="54"/>
      <c r="D1" s="54"/>
      <c r="E1" s="584" t="s">
        <v>525</v>
      </c>
      <c r="F1" s="584"/>
      <c r="G1" s="584"/>
      <c r="H1" s="584"/>
      <c r="I1" s="584"/>
      <c r="J1" s="584"/>
      <c r="K1" s="53"/>
      <c r="L1" s="53"/>
    </row>
    <row r="2" spans="1:10" ht="76.5" customHeight="1">
      <c r="A2" s="585" t="s">
        <v>262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ht="13.5" customHeight="1">
      <c r="A3" s="24"/>
      <c r="B3" s="24"/>
      <c r="C3" s="24"/>
      <c r="D3" s="24"/>
      <c r="E3" s="24"/>
      <c r="F3" s="24"/>
      <c r="G3" s="24"/>
      <c r="H3" s="25"/>
      <c r="J3" s="39" t="s">
        <v>4</v>
      </c>
    </row>
    <row r="4" spans="1:10" ht="30" customHeight="1">
      <c r="A4" s="22" t="s">
        <v>28</v>
      </c>
      <c r="B4" s="574" t="s">
        <v>17</v>
      </c>
      <c r="C4" s="574"/>
      <c r="D4" s="574"/>
      <c r="E4" s="574"/>
      <c r="F4" s="574"/>
      <c r="G4" s="574"/>
      <c r="H4" s="22" t="s">
        <v>258</v>
      </c>
      <c r="I4" s="22" t="s">
        <v>259</v>
      </c>
      <c r="J4" s="22" t="s">
        <v>261</v>
      </c>
    </row>
    <row r="5" spans="1:10" ht="51" customHeight="1">
      <c r="A5" s="60" t="s">
        <v>51</v>
      </c>
      <c r="B5" s="578" t="s">
        <v>115</v>
      </c>
      <c r="C5" s="579"/>
      <c r="D5" s="579"/>
      <c r="E5" s="579"/>
      <c r="F5" s="579"/>
      <c r="G5" s="579"/>
      <c r="H5" s="74">
        <v>8195192.83</v>
      </c>
      <c r="I5" s="74">
        <v>350000</v>
      </c>
      <c r="J5" s="74">
        <v>0</v>
      </c>
    </row>
    <row r="6" spans="1:10" ht="33.75" customHeight="1">
      <c r="A6" s="60" t="s">
        <v>102</v>
      </c>
      <c r="B6" s="578" t="s">
        <v>117</v>
      </c>
      <c r="C6" s="579"/>
      <c r="D6" s="579"/>
      <c r="E6" s="579"/>
      <c r="F6" s="579"/>
      <c r="G6" s="579"/>
      <c r="H6" s="76"/>
      <c r="I6" s="64"/>
      <c r="J6" s="64"/>
    </row>
    <row r="7" spans="1:12" s="40" customFormat="1" ht="64.5" customHeight="1">
      <c r="A7" s="59" t="s">
        <v>103</v>
      </c>
      <c r="B7" s="573" t="s">
        <v>164</v>
      </c>
      <c r="C7" s="574"/>
      <c r="D7" s="574"/>
      <c r="E7" s="574"/>
      <c r="F7" s="574"/>
      <c r="G7" s="574"/>
      <c r="H7" s="67"/>
      <c r="I7" s="66"/>
      <c r="J7" s="66"/>
      <c r="L7" s="41"/>
    </row>
    <row r="8" spans="1:10" ht="80.25" customHeight="1">
      <c r="A8" s="59" t="s">
        <v>155</v>
      </c>
      <c r="B8" s="573" t="s">
        <v>160</v>
      </c>
      <c r="C8" s="574"/>
      <c r="D8" s="574"/>
      <c r="E8" s="574"/>
      <c r="F8" s="574"/>
      <c r="G8" s="574"/>
      <c r="H8" s="67"/>
      <c r="I8" s="68"/>
      <c r="J8" s="68"/>
    </row>
    <row r="9" spans="1:10" ht="75" customHeight="1">
      <c r="A9" s="59" t="s">
        <v>104</v>
      </c>
      <c r="B9" s="570" t="s">
        <v>165</v>
      </c>
      <c r="C9" s="589"/>
      <c r="D9" s="589"/>
      <c r="E9" s="589"/>
      <c r="F9" s="589"/>
      <c r="G9" s="590"/>
      <c r="H9" s="67"/>
      <c r="I9" s="68"/>
      <c r="J9" s="68"/>
    </row>
    <row r="10" spans="1:10" ht="82.5" customHeight="1">
      <c r="A10" s="59" t="s">
        <v>156</v>
      </c>
      <c r="B10" s="573" t="s">
        <v>161</v>
      </c>
      <c r="C10" s="574"/>
      <c r="D10" s="574"/>
      <c r="E10" s="574"/>
      <c r="F10" s="574"/>
      <c r="G10" s="574"/>
      <c r="H10" s="67"/>
      <c r="I10" s="68"/>
      <c r="J10" s="68"/>
    </row>
    <row r="11" spans="1:10" ht="76.5" customHeight="1">
      <c r="A11" s="60" t="s">
        <v>169</v>
      </c>
      <c r="B11" s="586" t="s">
        <v>170</v>
      </c>
      <c r="C11" s="587"/>
      <c r="D11" s="587"/>
      <c r="E11" s="587"/>
      <c r="F11" s="587"/>
      <c r="G11" s="588"/>
      <c r="H11" s="75"/>
      <c r="I11" s="68"/>
      <c r="J11" s="68"/>
    </row>
    <row r="12" spans="1:10" ht="108" customHeight="1">
      <c r="A12" s="59" t="s">
        <v>172</v>
      </c>
      <c r="B12" s="570" t="s">
        <v>171</v>
      </c>
      <c r="C12" s="582"/>
      <c r="D12" s="582"/>
      <c r="E12" s="582"/>
      <c r="F12" s="582"/>
      <c r="G12" s="583"/>
      <c r="H12" s="67"/>
      <c r="I12" s="68"/>
      <c r="J12" s="68"/>
    </row>
    <row r="13" spans="1:10" ht="109.5" customHeight="1">
      <c r="A13" s="59" t="s">
        <v>167</v>
      </c>
      <c r="B13" s="570" t="s">
        <v>168</v>
      </c>
      <c r="C13" s="571"/>
      <c r="D13" s="571"/>
      <c r="E13" s="571"/>
      <c r="F13" s="571"/>
      <c r="G13" s="572"/>
      <c r="H13" s="67"/>
      <c r="I13" s="68"/>
      <c r="J13" s="68"/>
    </row>
    <row r="14" spans="1:10" s="42" customFormat="1" ht="93" customHeight="1">
      <c r="A14" s="59" t="s">
        <v>175</v>
      </c>
      <c r="B14" s="575" t="s">
        <v>176</v>
      </c>
      <c r="C14" s="576"/>
      <c r="D14" s="576"/>
      <c r="E14" s="576"/>
      <c r="F14" s="576"/>
      <c r="G14" s="577"/>
      <c r="H14" s="67"/>
      <c r="I14" s="66"/>
      <c r="J14" s="66"/>
    </row>
    <row r="15" spans="1:10" ht="96" customHeight="1">
      <c r="A15" s="59" t="s">
        <v>174</v>
      </c>
      <c r="B15" s="575" t="s">
        <v>173</v>
      </c>
      <c r="C15" s="580"/>
      <c r="D15" s="580"/>
      <c r="E15" s="580"/>
      <c r="F15" s="580"/>
      <c r="G15" s="581"/>
      <c r="H15" s="67"/>
      <c r="I15" s="68"/>
      <c r="J15" s="66"/>
    </row>
    <row r="16" spans="1:10" ht="48" customHeight="1">
      <c r="A16" s="60" t="s">
        <v>105</v>
      </c>
      <c r="B16" s="578" t="s">
        <v>114</v>
      </c>
      <c r="C16" s="579"/>
      <c r="D16" s="579"/>
      <c r="E16" s="579"/>
      <c r="F16" s="579"/>
      <c r="G16" s="579"/>
      <c r="H16" s="74">
        <f>H17+H20</f>
        <v>8195192.830000013</v>
      </c>
      <c r="I16" s="74">
        <f>I17+I20</f>
        <v>350000</v>
      </c>
      <c r="J16" s="74">
        <f>J17+J20</f>
        <v>0</v>
      </c>
    </row>
    <row r="17" spans="1:12" ht="40.5" customHeight="1">
      <c r="A17" s="59" t="s">
        <v>106</v>
      </c>
      <c r="B17" s="573" t="s">
        <v>26</v>
      </c>
      <c r="C17" s="573"/>
      <c r="D17" s="573"/>
      <c r="E17" s="573"/>
      <c r="F17" s="573"/>
      <c r="G17" s="573"/>
      <c r="H17" s="65">
        <v>-136778429.41</v>
      </c>
      <c r="I17" s="65">
        <v>-68486806</v>
      </c>
      <c r="J17" s="65">
        <v>-67097160</v>
      </c>
      <c r="L17" s="38"/>
    </row>
    <row r="18" spans="1:12" ht="39.75" customHeight="1">
      <c r="A18" s="59" t="s">
        <v>107</v>
      </c>
      <c r="B18" s="570" t="s">
        <v>34</v>
      </c>
      <c r="C18" s="571"/>
      <c r="D18" s="571"/>
      <c r="E18" s="571"/>
      <c r="F18" s="571"/>
      <c r="G18" s="572"/>
      <c r="H18" s="65">
        <v>-136778429.41</v>
      </c>
      <c r="I18" s="65">
        <v>-68486806</v>
      </c>
      <c r="J18" s="65">
        <v>-67097160</v>
      </c>
      <c r="L18" s="38"/>
    </row>
    <row r="19" spans="1:10" ht="51.75" customHeight="1">
      <c r="A19" s="59" t="s">
        <v>157</v>
      </c>
      <c r="B19" s="570" t="s">
        <v>162</v>
      </c>
      <c r="C19" s="571"/>
      <c r="D19" s="571"/>
      <c r="E19" s="571"/>
      <c r="F19" s="571"/>
      <c r="G19" s="572"/>
      <c r="H19" s="65">
        <v>-136778429.41</v>
      </c>
      <c r="I19" s="65">
        <v>-68486806</v>
      </c>
      <c r="J19" s="65">
        <v>-67097160</v>
      </c>
    </row>
    <row r="20" spans="1:10" ht="30.75" customHeight="1">
      <c r="A20" s="59" t="s">
        <v>108</v>
      </c>
      <c r="B20" s="573" t="s">
        <v>158</v>
      </c>
      <c r="C20" s="574"/>
      <c r="D20" s="574"/>
      <c r="E20" s="574"/>
      <c r="F20" s="574"/>
      <c r="G20" s="574"/>
      <c r="H20" s="65">
        <v>144973622.24</v>
      </c>
      <c r="I20" s="65">
        <v>68836806</v>
      </c>
      <c r="J20" s="65">
        <v>67097160</v>
      </c>
    </row>
    <row r="21" spans="1:10" ht="35.25" customHeight="1">
      <c r="A21" s="59" t="s">
        <v>109</v>
      </c>
      <c r="B21" s="573" t="s">
        <v>166</v>
      </c>
      <c r="C21" s="573"/>
      <c r="D21" s="573"/>
      <c r="E21" s="573"/>
      <c r="F21" s="573"/>
      <c r="G21" s="573"/>
      <c r="H21" s="65">
        <v>144973622.24</v>
      </c>
      <c r="I21" s="65">
        <v>68836806</v>
      </c>
      <c r="J21" s="65">
        <v>67097160</v>
      </c>
    </row>
    <row r="22" spans="1:10" ht="48.75" customHeight="1">
      <c r="A22" s="59" t="s">
        <v>159</v>
      </c>
      <c r="B22" s="573" t="s">
        <v>163</v>
      </c>
      <c r="C22" s="574"/>
      <c r="D22" s="574"/>
      <c r="E22" s="574"/>
      <c r="F22" s="574"/>
      <c r="G22" s="574"/>
      <c r="H22" s="65">
        <v>144973622.24</v>
      </c>
      <c r="I22" s="65">
        <v>68836806</v>
      </c>
      <c r="J22" s="65">
        <v>67097160</v>
      </c>
    </row>
    <row r="23" spans="8:10" ht="15">
      <c r="H23" s="45"/>
      <c r="I23" s="46"/>
      <c r="J23" s="46"/>
    </row>
    <row r="24" ht="15">
      <c r="H24" s="43"/>
    </row>
    <row r="25" ht="15">
      <c r="H25" s="43"/>
    </row>
    <row r="26" ht="15">
      <c r="H26" s="43"/>
    </row>
    <row r="27" ht="15">
      <c r="H27" s="43"/>
    </row>
    <row r="28" ht="15">
      <c r="H28" s="43"/>
    </row>
    <row r="29" ht="15">
      <c r="H29" s="43"/>
    </row>
    <row r="30" ht="15">
      <c r="H30" s="43"/>
    </row>
    <row r="31" ht="15">
      <c r="H31" s="43"/>
    </row>
    <row r="32" ht="15">
      <c r="H32" s="43"/>
    </row>
    <row r="33" ht="15">
      <c r="H33" s="43"/>
    </row>
    <row r="34" ht="15">
      <c r="H34" s="43"/>
    </row>
    <row r="35" ht="15">
      <c r="H35" s="43"/>
    </row>
    <row r="36" ht="15">
      <c r="H36" s="43"/>
    </row>
    <row r="37" ht="15">
      <c r="H37" s="43"/>
    </row>
    <row r="38" ht="15">
      <c r="H38" s="43"/>
    </row>
    <row r="39" ht="15">
      <c r="H39" s="43"/>
    </row>
    <row r="40" ht="15">
      <c r="H40" s="43"/>
    </row>
    <row r="41" ht="15">
      <c r="H41" s="43"/>
    </row>
    <row r="42" ht="15">
      <c r="H42" s="43"/>
    </row>
    <row r="43" ht="15">
      <c r="H43" s="43"/>
    </row>
    <row r="44" ht="15">
      <c r="H44" s="43"/>
    </row>
    <row r="45" ht="15">
      <c r="H45" s="43"/>
    </row>
    <row r="46" ht="15">
      <c r="H46" s="43"/>
    </row>
    <row r="47" ht="15">
      <c r="H47" s="43"/>
    </row>
    <row r="48" ht="15">
      <c r="H48" s="43"/>
    </row>
    <row r="49" ht="15">
      <c r="H49" s="43"/>
    </row>
    <row r="50" ht="15">
      <c r="H50" s="43"/>
    </row>
    <row r="51" ht="15">
      <c r="H51" s="43"/>
    </row>
    <row r="52" ht="15">
      <c r="H52" s="43"/>
    </row>
    <row r="53" ht="15">
      <c r="H53" s="43"/>
    </row>
    <row r="54" ht="15">
      <c r="H54" s="43"/>
    </row>
    <row r="55" ht="15">
      <c r="H55" s="43"/>
    </row>
    <row r="56" ht="15">
      <c r="H56" s="43"/>
    </row>
    <row r="57" ht="15">
      <c r="H57" s="43"/>
    </row>
    <row r="58" ht="15">
      <c r="H58" s="43"/>
    </row>
    <row r="59" ht="15">
      <c r="H59" s="43"/>
    </row>
    <row r="60" ht="15">
      <c r="H60" s="43"/>
    </row>
    <row r="61" ht="15">
      <c r="H61" s="43"/>
    </row>
    <row r="62" ht="15">
      <c r="H62" s="43"/>
    </row>
    <row r="63" ht="15">
      <c r="H63" s="43"/>
    </row>
    <row r="64" ht="15">
      <c r="H64" s="43"/>
    </row>
    <row r="65" ht="15">
      <c r="H65" s="43"/>
    </row>
    <row r="66" ht="15">
      <c r="H66" s="43"/>
    </row>
  </sheetData>
  <sheetProtection/>
  <mergeCells count="21">
    <mergeCell ref="B9:G9"/>
    <mergeCell ref="B15:G15"/>
    <mergeCell ref="B13:G13"/>
    <mergeCell ref="B12:G12"/>
    <mergeCell ref="E1:J1"/>
    <mergeCell ref="A2:J2"/>
    <mergeCell ref="B4:G4"/>
    <mergeCell ref="B5:G5"/>
    <mergeCell ref="B6:G6"/>
    <mergeCell ref="B11:G11"/>
    <mergeCell ref="B7:G7"/>
    <mergeCell ref="B18:G18"/>
    <mergeCell ref="B10:G10"/>
    <mergeCell ref="B8:G8"/>
    <mergeCell ref="B22:G22"/>
    <mergeCell ref="B17:G17"/>
    <mergeCell ref="B19:G19"/>
    <mergeCell ref="B21:G21"/>
    <mergeCell ref="B14:G14"/>
    <mergeCell ref="B20:G20"/>
    <mergeCell ref="B16:G16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="90" zoomScaleNormal="90" zoomScalePageLayoutView="0" workbookViewId="0" topLeftCell="B79">
      <selection activeCell="G11" sqref="G11"/>
    </sheetView>
  </sheetViews>
  <sheetFormatPr defaultColWidth="8.77734375" defaultRowHeight="12.75"/>
  <cols>
    <col min="1" max="1" width="0" style="23" hidden="1" customWidth="1"/>
    <col min="2" max="2" width="18.88671875" style="36" customWidth="1"/>
    <col min="3" max="3" width="24.88671875" style="36" customWidth="1"/>
    <col min="4" max="4" width="11.21484375" style="37" customWidth="1"/>
    <col min="5" max="5" width="10.88671875" style="37" customWidth="1"/>
    <col min="6" max="6" width="13.5546875" style="37" customWidth="1"/>
    <col min="7" max="16384" width="8.77734375" style="23" customWidth="1"/>
  </cols>
  <sheetData>
    <row r="1" spans="1:12" ht="148.5" customHeight="1">
      <c r="A1" s="26"/>
      <c r="B1" s="591" t="s">
        <v>524</v>
      </c>
      <c r="C1" s="591"/>
      <c r="D1" s="591"/>
      <c r="E1" s="591"/>
      <c r="F1" s="591"/>
      <c r="G1" s="53"/>
      <c r="H1" s="53"/>
      <c r="I1" s="53"/>
      <c r="J1" s="53"/>
      <c r="K1" s="53"/>
      <c r="L1" s="53"/>
    </row>
    <row r="2" spans="1:6" ht="111.75" customHeight="1">
      <c r="A2" s="27"/>
      <c r="B2" s="592" t="s">
        <v>260</v>
      </c>
      <c r="C2" s="592"/>
      <c r="D2" s="592"/>
      <c r="E2" s="592"/>
      <c r="F2" s="592"/>
    </row>
    <row r="3" spans="1:6" ht="15.75">
      <c r="A3" s="28" t="s">
        <v>18</v>
      </c>
      <c r="B3" s="29"/>
      <c r="C3" s="29"/>
      <c r="D3" s="593" t="s">
        <v>0</v>
      </c>
      <c r="E3" s="593"/>
      <c r="F3" s="593"/>
    </row>
    <row r="4" spans="1:6" ht="31.5" customHeight="1">
      <c r="A4" s="30"/>
      <c r="B4" s="594" t="s">
        <v>19</v>
      </c>
      <c r="C4" s="594" t="s">
        <v>31</v>
      </c>
      <c r="D4" s="597" t="s">
        <v>3</v>
      </c>
      <c r="E4" s="597"/>
      <c r="F4" s="597"/>
    </row>
    <row r="5" spans="1:6" ht="12.75" customHeight="1">
      <c r="A5" s="30"/>
      <c r="B5" s="595"/>
      <c r="C5" s="595"/>
      <c r="D5" s="597" t="s">
        <v>258</v>
      </c>
      <c r="E5" s="597" t="s">
        <v>259</v>
      </c>
      <c r="F5" s="597" t="s">
        <v>261</v>
      </c>
    </row>
    <row r="6" spans="1:6" ht="26.25" customHeight="1">
      <c r="A6" s="30"/>
      <c r="B6" s="596"/>
      <c r="C6" s="596"/>
      <c r="D6" s="597"/>
      <c r="E6" s="597"/>
      <c r="F6" s="597"/>
    </row>
    <row r="7" spans="1:6" ht="47.25" customHeight="1">
      <c r="A7" s="31"/>
      <c r="B7" s="32" t="s">
        <v>66</v>
      </c>
      <c r="C7" s="55" t="s">
        <v>5</v>
      </c>
      <c r="D7" s="79">
        <f>D8+D29</f>
        <v>55985400</v>
      </c>
      <c r="E7" s="79">
        <f>E8+E29</f>
        <v>55132000</v>
      </c>
      <c r="F7" s="79">
        <f>F8+F29</f>
        <v>55232000</v>
      </c>
    </row>
    <row r="8" spans="1:6" ht="36" customHeight="1">
      <c r="A8" s="31"/>
      <c r="B8" s="91"/>
      <c r="C8" s="92" t="s">
        <v>95</v>
      </c>
      <c r="D8" s="93">
        <f>D9+D15+D21</f>
        <v>52040000</v>
      </c>
      <c r="E8" s="93">
        <f>E9+E15+E21</f>
        <v>52150000</v>
      </c>
      <c r="F8" s="93">
        <f>F9+F15+F21</f>
        <v>52250000</v>
      </c>
    </row>
    <row r="9" spans="1:6" ht="49.5" customHeight="1">
      <c r="A9" s="30"/>
      <c r="B9" s="94" t="s">
        <v>67</v>
      </c>
      <c r="C9" s="95" t="s">
        <v>178</v>
      </c>
      <c r="D9" s="96">
        <f>D10</f>
        <v>45000000</v>
      </c>
      <c r="E9" s="96">
        <f>E10</f>
        <v>45000000</v>
      </c>
      <c r="F9" s="96">
        <f>F10</f>
        <v>45000000</v>
      </c>
    </row>
    <row r="10" spans="1:6" ht="32.25" customHeight="1">
      <c r="A10" s="30"/>
      <c r="B10" s="32" t="s">
        <v>68</v>
      </c>
      <c r="C10" s="55" t="s">
        <v>69</v>
      </c>
      <c r="D10" s="79">
        <f>D11+D12+D13+D14</f>
        <v>45000000</v>
      </c>
      <c r="E10" s="79">
        <f>E11+E12+E13+E14</f>
        <v>45000000</v>
      </c>
      <c r="F10" s="79">
        <f>F11+F12+F13+F14</f>
        <v>45000000</v>
      </c>
    </row>
    <row r="11" spans="1:6" ht="173.25" customHeight="1">
      <c r="A11" s="30"/>
      <c r="B11" s="33" t="s">
        <v>63</v>
      </c>
      <c r="C11" s="52" t="s">
        <v>91</v>
      </c>
      <c r="D11" s="80">
        <v>43555000</v>
      </c>
      <c r="E11" s="80">
        <v>43510000</v>
      </c>
      <c r="F11" s="80">
        <v>43465000</v>
      </c>
    </row>
    <row r="12" spans="1:6" ht="250.5" customHeight="1">
      <c r="A12" s="30"/>
      <c r="B12" s="33" t="s">
        <v>92</v>
      </c>
      <c r="C12" s="52" t="s">
        <v>131</v>
      </c>
      <c r="D12" s="80">
        <v>200000</v>
      </c>
      <c r="E12" s="80">
        <v>200000</v>
      </c>
      <c r="F12" s="80">
        <v>200000</v>
      </c>
    </row>
    <row r="13" spans="1:6" ht="118.5" customHeight="1">
      <c r="A13" s="30"/>
      <c r="B13" s="33" t="s">
        <v>93</v>
      </c>
      <c r="C13" s="58" t="s">
        <v>132</v>
      </c>
      <c r="D13" s="80">
        <v>390000</v>
      </c>
      <c r="E13" s="80">
        <v>390000</v>
      </c>
      <c r="F13" s="80">
        <v>390000</v>
      </c>
    </row>
    <row r="14" spans="1:6" ht="205.5" customHeight="1">
      <c r="A14" s="30"/>
      <c r="B14" s="33" t="s">
        <v>265</v>
      </c>
      <c r="C14" s="58" t="s">
        <v>266</v>
      </c>
      <c r="D14" s="80">
        <v>855000</v>
      </c>
      <c r="E14" s="80">
        <v>900000</v>
      </c>
      <c r="F14" s="80">
        <v>945000</v>
      </c>
    </row>
    <row r="15" spans="1:6" ht="63.75" customHeight="1">
      <c r="A15" s="30"/>
      <c r="B15" s="97" t="s">
        <v>110</v>
      </c>
      <c r="C15" s="98" t="s">
        <v>180</v>
      </c>
      <c r="D15" s="96">
        <f>D16</f>
        <v>2190000</v>
      </c>
      <c r="E15" s="96">
        <f>E16</f>
        <v>2200000</v>
      </c>
      <c r="F15" s="96">
        <f>F16</f>
        <v>2200000</v>
      </c>
    </row>
    <row r="16" spans="1:6" ht="81" customHeight="1">
      <c r="A16" s="30"/>
      <c r="B16" s="69" t="s">
        <v>111</v>
      </c>
      <c r="C16" s="107" t="s">
        <v>181</v>
      </c>
      <c r="D16" s="79">
        <f>D17+D18+D19+D20</f>
        <v>2190000</v>
      </c>
      <c r="E16" s="79">
        <f>E17+E18+E19+E20</f>
        <v>2200000</v>
      </c>
      <c r="F16" s="79">
        <f>F17+F18+F19+F20</f>
        <v>2200000</v>
      </c>
    </row>
    <row r="17" spans="1:6" ht="179.25" customHeight="1">
      <c r="A17" s="30"/>
      <c r="B17" s="70" t="s">
        <v>118</v>
      </c>
      <c r="C17" s="58" t="s">
        <v>133</v>
      </c>
      <c r="D17" s="80">
        <v>1016600</v>
      </c>
      <c r="E17" s="80">
        <v>1026600</v>
      </c>
      <c r="F17" s="80">
        <v>1026600</v>
      </c>
    </row>
    <row r="18" spans="1:6" ht="210" customHeight="1">
      <c r="A18" s="30"/>
      <c r="B18" s="70" t="s">
        <v>119</v>
      </c>
      <c r="C18" s="58" t="s">
        <v>134</v>
      </c>
      <c r="D18" s="80">
        <v>7100</v>
      </c>
      <c r="E18" s="80">
        <v>7100</v>
      </c>
      <c r="F18" s="80">
        <v>7100</v>
      </c>
    </row>
    <row r="19" spans="1:6" ht="172.5" customHeight="1">
      <c r="A19" s="30"/>
      <c r="B19" s="70" t="s">
        <v>120</v>
      </c>
      <c r="C19" s="58" t="s">
        <v>135</v>
      </c>
      <c r="D19" s="80">
        <v>1343000</v>
      </c>
      <c r="E19" s="80">
        <v>1343000</v>
      </c>
      <c r="F19" s="80">
        <v>1343000</v>
      </c>
    </row>
    <row r="20" spans="1:6" ht="171" customHeight="1">
      <c r="A20" s="30"/>
      <c r="B20" s="71" t="s">
        <v>121</v>
      </c>
      <c r="C20" s="58" t="s">
        <v>136</v>
      </c>
      <c r="D20" s="80">
        <v>-176700</v>
      </c>
      <c r="E20" s="80">
        <v>-176700</v>
      </c>
      <c r="F20" s="80">
        <v>-176700</v>
      </c>
    </row>
    <row r="21" spans="1:6" ht="39" customHeight="1">
      <c r="A21" s="30"/>
      <c r="B21" s="99" t="s">
        <v>70</v>
      </c>
      <c r="C21" s="95" t="s">
        <v>100</v>
      </c>
      <c r="D21" s="96">
        <f>D22+D24</f>
        <v>4850000</v>
      </c>
      <c r="E21" s="96">
        <f>E22+E24</f>
        <v>4950000</v>
      </c>
      <c r="F21" s="96">
        <f>F22+F24</f>
        <v>5050000</v>
      </c>
    </row>
    <row r="22" spans="1:6" ht="35.25" customHeight="1">
      <c r="A22" s="30"/>
      <c r="B22" s="72" t="s">
        <v>71</v>
      </c>
      <c r="C22" s="55" t="s">
        <v>1</v>
      </c>
      <c r="D22" s="79">
        <f>D23</f>
        <v>1900000</v>
      </c>
      <c r="E22" s="79">
        <f>E23</f>
        <v>1950000</v>
      </c>
      <c r="F22" s="79">
        <f>F23</f>
        <v>1950000</v>
      </c>
    </row>
    <row r="23" spans="1:6" ht="113.25" customHeight="1">
      <c r="A23" s="30"/>
      <c r="B23" s="71" t="s">
        <v>122</v>
      </c>
      <c r="C23" s="52" t="s">
        <v>137</v>
      </c>
      <c r="D23" s="80">
        <v>1900000</v>
      </c>
      <c r="E23" s="80">
        <v>1950000</v>
      </c>
      <c r="F23" s="80">
        <v>1950000</v>
      </c>
    </row>
    <row r="24" spans="1:6" ht="21" customHeight="1">
      <c r="A24" s="30"/>
      <c r="B24" s="106" t="s">
        <v>72</v>
      </c>
      <c r="C24" s="57" t="s">
        <v>73</v>
      </c>
      <c r="D24" s="82">
        <f>D25+D27</f>
        <v>2950000</v>
      </c>
      <c r="E24" s="82">
        <f>E25+E27</f>
        <v>3000000</v>
      </c>
      <c r="F24" s="82">
        <f>F25+F27</f>
        <v>3100000</v>
      </c>
    </row>
    <row r="25" spans="1:6" ht="36.75" customHeight="1">
      <c r="A25" s="30"/>
      <c r="B25" s="71" t="s">
        <v>127</v>
      </c>
      <c r="C25" s="51" t="s">
        <v>138</v>
      </c>
      <c r="D25" s="81">
        <f>D26</f>
        <v>1850000</v>
      </c>
      <c r="E25" s="81">
        <f>E26</f>
        <v>1900000</v>
      </c>
      <c r="F25" s="81">
        <f>F26</f>
        <v>1950000</v>
      </c>
    </row>
    <row r="26" spans="1:6" ht="80.25" customHeight="1">
      <c r="A26" s="30"/>
      <c r="B26" s="61" t="s">
        <v>128</v>
      </c>
      <c r="C26" s="51" t="s">
        <v>139</v>
      </c>
      <c r="D26" s="81">
        <v>1850000</v>
      </c>
      <c r="E26" s="81">
        <v>1900000</v>
      </c>
      <c r="F26" s="80">
        <v>1950000</v>
      </c>
    </row>
    <row r="27" spans="1:6" ht="33" customHeight="1">
      <c r="A27" s="30"/>
      <c r="B27" s="61" t="s">
        <v>129</v>
      </c>
      <c r="C27" s="50" t="s">
        <v>140</v>
      </c>
      <c r="D27" s="80">
        <f>D28</f>
        <v>1100000</v>
      </c>
      <c r="E27" s="80">
        <f>E28</f>
        <v>1100000</v>
      </c>
      <c r="F27" s="80">
        <f>F28</f>
        <v>1150000</v>
      </c>
    </row>
    <row r="28" spans="1:6" ht="88.5" customHeight="1">
      <c r="A28" s="30"/>
      <c r="B28" s="61" t="s">
        <v>130</v>
      </c>
      <c r="C28" s="50" t="s">
        <v>141</v>
      </c>
      <c r="D28" s="80">
        <v>1100000</v>
      </c>
      <c r="E28" s="80">
        <v>1100000</v>
      </c>
      <c r="F28" s="80">
        <v>1150000</v>
      </c>
    </row>
    <row r="29" spans="1:6" ht="37.5" customHeight="1">
      <c r="A29" s="30"/>
      <c r="B29" s="102"/>
      <c r="C29" s="103" t="s">
        <v>94</v>
      </c>
      <c r="D29" s="141">
        <f>D30+D39+D50+D54+D59</f>
        <v>3945400</v>
      </c>
      <c r="E29" s="141">
        <f>E30+E39+E50+E54+E59</f>
        <v>2982000</v>
      </c>
      <c r="F29" s="141">
        <f>F30+F39+F50+F54+F59</f>
        <v>2982000</v>
      </c>
    </row>
    <row r="30" spans="1:6" ht="136.5" customHeight="1">
      <c r="A30" s="30"/>
      <c r="B30" s="148" t="s">
        <v>74</v>
      </c>
      <c r="C30" s="149" t="s">
        <v>10</v>
      </c>
      <c r="D30" s="150">
        <f>D31+D36</f>
        <v>1895000</v>
      </c>
      <c r="E30" s="150">
        <f>E31+E36</f>
        <v>1895000</v>
      </c>
      <c r="F30" s="150">
        <f>F31+F36</f>
        <v>1895000</v>
      </c>
    </row>
    <row r="31" spans="1:6" ht="211.5" customHeight="1">
      <c r="A31" s="30"/>
      <c r="B31" s="33" t="s">
        <v>75</v>
      </c>
      <c r="C31" s="50" t="s">
        <v>142</v>
      </c>
      <c r="D31" s="151">
        <f>D32+D34</f>
        <v>895000</v>
      </c>
      <c r="E31" s="151">
        <f>E32+E34</f>
        <v>895000</v>
      </c>
      <c r="F31" s="151">
        <f>F32+F34</f>
        <v>895000</v>
      </c>
    </row>
    <row r="32" spans="1:6" ht="137.25" customHeight="1">
      <c r="A32" s="30"/>
      <c r="B32" s="33" t="s">
        <v>96</v>
      </c>
      <c r="C32" s="50" t="s">
        <v>143</v>
      </c>
      <c r="D32" s="80">
        <f>D33</f>
        <v>600000</v>
      </c>
      <c r="E32" s="80">
        <f>E33</f>
        <v>600000</v>
      </c>
      <c r="F32" s="80">
        <f>F33</f>
        <v>600000</v>
      </c>
    </row>
    <row r="33" spans="1:6" ht="170.25" customHeight="1">
      <c r="A33" s="30"/>
      <c r="B33" s="33" t="s">
        <v>123</v>
      </c>
      <c r="C33" s="50" t="s">
        <v>144</v>
      </c>
      <c r="D33" s="80">
        <v>600000</v>
      </c>
      <c r="E33" s="109">
        <v>600000</v>
      </c>
      <c r="F33" s="109">
        <v>600000</v>
      </c>
    </row>
    <row r="34" spans="1:6" ht="207.75" customHeight="1">
      <c r="A34" s="30"/>
      <c r="B34" s="33" t="s">
        <v>97</v>
      </c>
      <c r="C34" s="52" t="s">
        <v>145</v>
      </c>
      <c r="D34" s="80">
        <f>D35</f>
        <v>295000</v>
      </c>
      <c r="E34" s="109">
        <f>E35</f>
        <v>295000</v>
      </c>
      <c r="F34" s="109">
        <f>F35</f>
        <v>295000</v>
      </c>
    </row>
    <row r="35" spans="1:6" ht="151.5" customHeight="1">
      <c r="A35" s="30"/>
      <c r="B35" s="33" t="s">
        <v>124</v>
      </c>
      <c r="C35" s="52" t="s">
        <v>146</v>
      </c>
      <c r="D35" s="80">
        <v>295000</v>
      </c>
      <c r="E35" s="109">
        <v>295000</v>
      </c>
      <c r="F35" s="109">
        <v>295000</v>
      </c>
    </row>
    <row r="36" spans="1:6" ht="197.25" customHeight="1">
      <c r="A36" s="30"/>
      <c r="B36" s="78" t="s">
        <v>224</v>
      </c>
      <c r="C36" s="135" t="s">
        <v>225</v>
      </c>
      <c r="D36" s="147">
        <f aca="true" t="shared" si="0" ref="D36:F37">D37</f>
        <v>1000000</v>
      </c>
      <c r="E36" s="147">
        <f t="shared" si="0"/>
        <v>1000000</v>
      </c>
      <c r="F36" s="147">
        <f t="shared" si="0"/>
        <v>1000000</v>
      </c>
    </row>
    <row r="37" spans="1:6" ht="207.75" customHeight="1">
      <c r="A37" s="30"/>
      <c r="B37" s="78" t="s">
        <v>222</v>
      </c>
      <c r="C37" s="135" t="s">
        <v>223</v>
      </c>
      <c r="D37" s="81">
        <f t="shared" si="0"/>
        <v>1000000</v>
      </c>
      <c r="E37" s="81">
        <f t="shared" si="0"/>
        <v>1000000</v>
      </c>
      <c r="F37" s="81">
        <f t="shared" si="0"/>
        <v>1000000</v>
      </c>
    </row>
    <row r="38" spans="1:6" ht="180" customHeight="1">
      <c r="A38" s="30"/>
      <c r="B38" s="78" t="s">
        <v>220</v>
      </c>
      <c r="C38" s="135" t="s">
        <v>221</v>
      </c>
      <c r="D38" s="81">
        <v>1000000</v>
      </c>
      <c r="E38" s="108">
        <v>1000000</v>
      </c>
      <c r="F38" s="108">
        <v>1000000</v>
      </c>
    </row>
    <row r="39" spans="1:6" ht="81.75" customHeight="1">
      <c r="A39" s="30"/>
      <c r="B39" s="142" t="s">
        <v>76</v>
      </c>
      <c r="C39" s="143" t="s">
        <v>11</v>
      </c>
      <c r="D39" s="144">
        <f>D40+D45+D48</f>
        <v>1320400</v>
      </c>
      <c r="E39" s="144">
        <f>E40+E45+E48</f>
        <v>347000</v>
      </c>
      <c r="F39" s="144">
        <f>F40+F45+F48</f>
        <v>347000</v>
      </c>
    </row>
    <row r="40" spans="1:6" ht="45" customHeight="1">
      <c r="A40" s="30"/>
      <c r="B40" s="33" t="s">
        <v>77</v>
      </c>
      <c r="C40" s="50" t="s">
        <v>12</v>
      </c>
      <c r="D40" s="533">
        <f>D41</f>
        <v>267000</v>
      </c>
      <c r="E40" s="533">
        <f>E41</f>
        <v>267000</v>
      </c>
      <c r="F40" s="533">
        <f>F41</f>
        <v>267000</v>
      </c>
    </row>
    <row r="41" spans="1:6" ht="93" customHeight="1">
      <c r="A41" s="30"/>
      <c r="B41" s="33" t="s">
        <v>125</v>
      </c>
      <c r="C41" s="50" t="s">
        <v>147</v>
      </c>
      <c r="D41" s="108">
        <f>D42+D43+D44</f>
        <v>267000</v>
      </c>
      <c r="E41" s="108">
        <f>E42+E43+E44</f>
        <v>267000</v>
      </c>
      <c r="F41" s="108">
        <f>F42+F43+F44</f>
        <v>267000</v>
      </c>
    </row>
    <row r="42" spans="1:6" ht="31.5" customHeight="1">
      <c r="A42" s="30"/>
      <c r="B42" s="33"/>
      <c r="C42" s="77" t="s">
        <v>116</v>
      </c>
      <c r="D42" s="145">
        <v>149000</v>
      </c>
      <c r="E42" s="145">
        <v>149000</v>
      </c>
      <c r="F42" s="146">
        <v>149000</v>
      </c>
    </row>
    <row r="43" spans="1:6" ht="36" customHeight="1">
      <c r="A43" s="30"/>
      <c r="B43" s="33"/>
      <c r="C43" s="77" t="s">
        <v>112</v>
      </c>
      <c r="D43" s="145">
        <v>46000</v>
      </c>
      <c r="E43" s="145">
        <v>46000</v>
      </c>
      <c r="F43" s="146">
        <v>46000</v>
      </c>
    </row>
    <row r="44" spans="1:6" ht="27" customHeight="1">
      <c r="A44" s="30"/>
      <c r="B44" s="33"/>
      <c r="C44" s="77" t="s">
        <v>2</v>
      </c>
      <c r="D44" s="145">
        <v>72000</v>
      </c>
      <c r="E44" s="145">
        <v>72000</v>
      </c>
      <c r="F44" s="146">
        <v>72000</v>
      </c>
    </row>
    <row r="45" spans="1:6" ht="45.75" customHeight="1">
      <c r="A45" s="30"/>
      <c r="B45" s="33" t="s">
        <v>234</v>
      </c>
      <c r="C45" s="50" t="s">
        <v>235</v>
      </c>
      <c r="D45" s="533">
        <f aca="true" t="shared" si="1" ref="D45:F46">D46</f>
        <v>80000</v>
      </c>
      <c r="E45" s="533">
        <f t="shared" si="1"/>
        <v>80000</v>
      </c>
      <c r="F45" s="533">
        <f t="shared" si="1"/>
        <v>80000</v>
      </c>
    </row>
    <row r="46" spans="1:6" ht="79.5" customHeight="1">
      <c r="A46" s="30"/>
      <c r="B46" s="33" t="s">
        <v>231</v>
      </c>
      <c r="C46" s="50" t="s">
        <v>232</v>
      </c>
      <c r="D46" s="108">
        <f t="shared" si="1"/>
        <v>80000</v>
      </c>
      <c r="E46" s="108">
        <f t="shared" si="1"/>
        <v>80000</v>
      </c>
      <c r="F46" s="108">
        <f t="shared" si="1"/>
        <v>80000</v>
      </c>
    </row>
    <row r="47" spans="1:6" ht="92.25" customHeight="1">
      <c r="A47" s="30"/>
      <c r="B47" s="33" t="s">
        <v>230</v>
      </c>
      <c r="C47" s="50" t="s">
        <v>233</v>
      </c>
      <c r="D47" s="108">
        <v>80000</v>
      </c>
      <c r="E47" s="108">
        <v>80000</v>
      </c>
      <c r="F47" s="109">
        <v>80000</v>
      </c>
    </row>
    <row r="48" spans="1:6" ht="45.75" customHeight="1">
      <c r="A48" s="30"/>
      <c r="B48" s="33" t="s">
        <v>523</v>
      </c>
      <c r="C48" s="50" t="s">
        <v>522</v>
      </c>
      <c r="D48" s="533">
        <v>973400</v>
      </c>
      <c r="E48" s="533"/>
      <c r="F48" s="534"/>
    </row>
    <row r="49" spans="1:6" ht="92.25" customHeight="1">
      <c r="A49" s="30"/>
      <c r="B49" s="33" t="s">
        <v>521</v>
      </c>
      <c r="C49" s="50" t="s">
        <v>520</v>
      </c>
      <c r="D49" s="108">
        <v>973400</v>
      </c>
      <c r="E49" s="108"/>
      <c r="F49" s="109"/>
    </row>
    <row r="50" spans="1:6" ht="69" customHeight="1">
      <c r="A50" s="30"/>
      <c r="B50" s="104" t="s">
        <v>78</v>
      </c>
      <c r="C50" s="105" t="s">
        <v>98</v>
      </c>
      <c r="D50" s="110">
        <f aca="true" t="shared" si="2" ref="D50:F52">D51</f>
        <v>500000</v>
      </c>
      <c r="E50" s="110">
        <f t="shared" si="2"/>
        <v>500000</v>
      </c>
      <c r="F50" s="110">
        <f t="shared" si="2"/>
        <v>500000</v>
      </c>
    </row>
    <row r="51" spans="1:6" s="48" customFormat="1" ht="78.75" customHeight="1">
      <c r="A51" s="47"/>
      <c r="B51" s="83" t="s">
        <v>62</v>
      </c>
      <c r="C51" s="22" t="s">
        <v>148</v>
      </c>
      <c r="D51" s="112">
        <f t="shared" si="2"/>
        <v>500000</v>
      </c>
      <c r="E51" s="112">
        <f t="shared" si="2"/>
        <v>500000</v>
      </c>
      <c r="F51" s="112">
        <f t="shared" si="2"/>
        <v>500000</v>
      </c>
    </row>
    <row r="52" spans="1:6" s="48" customFormat="1" ht="71.25" customHeight="1">
      <c r="A52" s="47"/>
      <c r="B52" s="83" t="s">
        <v>99</v>
      </c>
      <c r="C52" s="22" t="s">
        <v>149</v>
      </c>
      <c r="D52" s="112">
        <f t="shared" si="2"/>
        <v>500000</v>
      </c>
      <c r="E52" s="112">
        <f t="shared" si="2"/>
        <v>500000</v>
      </c>
      <c r="F52" s="112">
        <f t="shared" si="2"/>
        <v>500000</v>
      </c>
    </row>
    <row r="53" spans="1:6" s="48" customFormat="1" ht="111.75" customHeight="1">
      <c r="A53" s="47"/>
      <c r="B53" s="49" t="s">
        <v>126</v>
      </c>
      <c r="C53" s="22" t="s">
        <v>150</v>
      </c>
      <c r="D53" s="112">
        <v>500000</v>
      </c>
      <c r="E53" s="112">
        <v>500000</v>
      </c>
      <c r="F53" s="109">
        <v>500000</v>
      </c>
    </row>
    <row r="54" spans="1:6" s="48" customFormat="1" ht="48" customHeight="1">
      <c r="A54" s="47"/>
      <c r="B54" s="91" t="s">
        <v>227</v>
      </c>
      <c r="C54" s="92" t="s">
        <v>228</v>
      </c>
      <c r="D54" s="93">
        <f>D56+D58</f>
        <v>230000</v>
      </c>
      <c r="E54" s="93">
        <f>E56+E58</f>
        <v>240000</v>
      </c>
      <c r="F54" s="93">
        <f>F56+F58</f>
        <v>240000</v>
      </c>
    </row>
    <row r="55" spans="1:6" s="48" customFormat="1" ht="135.75" customHeight="1">
      <c r="A55" s="47"/>
      <c r="B55" s="49" t="s">
        <v>227</v>
      </c>
      <c r="C55" s="22" t="s">
        <v>229</v>
      </c>
      <c r="D55" s="155">
        <f>D56+D58</f>
        <v>230000</v>
      </c>
      <c r="E55" s="155">
        <f>E56+E58</f>
        <v>240000</v>
      </c>
      <c r="F55" s="155">
        <f>F56+F58</f>
        <v>240000</v>
      </c>
    </row>
    <row r="56" spans="1:6" s="48" customFormat="1" ht="118.5" customHeight="1">
      <c r="A56" s="47"/>
      <c r="B56" s="83" t="s">
        <v>236</v>
      </c>
      <c r="C56" s="22" t="s">
        <v>237</v>
      </c>
      <c r="D56" s="155">
        <v>136000</v>
      </c>
      <c r="E56" s="155">
        <v>136000</v>
      </c>
      <c r="F56" s="155">
        <v>136000</v>
      </c>
    </row>
    <row r="57" spans="1:6" s="48" customFormat="1" ht="69.75" customHeight="1">
      <c r="A57" s="47"/>
      <c r="B57" s="49" t="s">
        <v>264</v>
      </c>
      <c r="C57" s="22" t="s">
        <v>267</v>
      </c>
      <c r="D57" s="155">
        <f>D58</f>
        <v>94000</v>
      </c>
      <c r="E57" s="155">
        <f>E58</f>
        <v>104000</v>
      </c>
      <c r="F57" s="155">
        <f>F58</f>
        <v>104000</v>
      </c>
    </row>
    <row r="58" spans="1:6" s="48" customFormat="1" ht="364.5" customHeight="1">
      <c r="A58" s="47"/>
      <c r="B58" s="49" t="s">
        <v>239</v>
      </c>
      <c r="C58" s="22" t="s">
        <v>238</v>
      </c>
      <c r="D58" s="112">
        <v>94000</v>
      </c>
      <c r="E58" s="155">
        <v>104000</v>
      </c>
      <c r="F58" s="155">
        <v>104000</v>
      </c>
    </row>
    <row r="59" spans="1:6" s="48" customFormat="1" ht="51" customHeight="1">
      <c r="A59" s="47"/>
      <c r="B59" s="91" t="s">
        <v>252</v>
      </c>
      <c r="C59" s="92" t="s">
        <v>253</v>
      </c>
      <c r="D59" s="93">
        <f>D60</f>
        <v>0</v>
      </c>
      <c r="E59" s="154"/>
      <c r="F59" s="154"/>
    </row>
    <row r="60" spans="1:6" s="48" customFormat="1" ht="35.25" customHeight="1">
      <c r="A60" s="47"/>
      <c r="B60" s="49" t="s">
        <v>256</v>
      </c>
      <c r="C60" s="22" t="s">
        <v>254</v>
      </c>
      <c r="D60" s="112"/>
      <c r="E60" s="155"/>
      <c r="F60" s="155"/>
    </row>
    <row r="61" spans="1:6" s="48" customFormat="1" ht="58.5" customHeight="1">
      <c r="A61" s="47"/>
      <c r="B61" s="49" t="s">
        <v>257</v>
      </c>
      <c r="C61" s="22" t="s">
        <v>255</v>
      </c>
      <c r="D61" s="112"/>
      <c r="E61" s="155"/>
      <c r="F61" s="155"/>
    </row>
    <row r="62" spans="1:6" ht="39" customHeight="1">
      <c r="A62" s="30"/>
      <c r="B62" s="100" t="s">
        <v>79</v>
      </c>
      <c r="C62" s="101" t="s">
        <v>80</v>
      </c>
      <c r="D62" s="140">
        <f>D63+D85</f>
        <v>80793029.41</v>
      </c>
      <c r="E62" s="140">
        <f>E63</f>
        <v>13354806</v>
      </c>
      <c r="F62" s="140">
        <f>F63</f>
        <v>11865160</v>
      </c>
    </row>
    <row r="63" spans="1:6" ht="75" customHeight="1">
      <c r="A63" s="31"/>
      <c r="B63" s="32" t="s">
        <v>81</v>
      </c>
      <c r="C63" s="55" t="s">
        <v>61</v>
      </c>
      <c r="D63" s="79">
        <f>D64+D79+D69</f>
        <v>81766429.41</v>
      </c>
      <c r="E63" s="79">
        <f>E64+E79+E69</f>
        <v>13354806</v>
      </c>
      <c r="F63" s="79">
        <f>F64+F79+F69</f>
        <v>11865160</v>
      </c>
    </row>
    <row r="64" spans="1:6" ht="54" customHeight="1">
      <c r="A64" s="30"/>
      <c r="B64" s="90" t="s">
        <v>245</v>
      </c>
      <c r="C64" s="89" t="s">
        <v>177</v>
      </c>
      <c r="D64" s="85">
        <f>D66+D68</f>
        <v>21832542</v>
      </c>
      <c r="E64" s="85">
        <f aca="true" t="shared" si="3" ref="D64:F65">E65</f>
        <v>12833100</v>
      </c>
      <c r="F64" s="85">
        <f t="shared" si="3"/>
        <v>11343400</v>
      </c>
    </row>
    <row r="65" spans="1:6" ht="37.5" customHeight="1">
      <c r="A65" s="30"/>
      <c r="B65" s="116" t="s">
        <v>247</v>
      </c>
      <c r="C65" s="117" t="s">
        <v>101</v>
      </c>
      <c r="D65" s="113">
        <f t="shared" si="3"/>
        <v>17500300</v>
      </c>
      <c r="E65" s="113">
        <f t="shared" si="3"/>
        <v>12833100</v>
      </c>
      <c r="F65" s="113">
        <f t="shared" si="3"/>
        <v>11343400</v>
      </c>
    </row>
    <row r="66" spans="1:6" ht="65.25" customHeight="1">
      <c r="A66" s="30"/>
      <c r="B66" s="33" t="s">
        <v>246</v>
      </c>
      <c r="C66" s="50" t="s">
        <v>151</v>
      </c>
      <c r="D66" s="80">
        <v>17500300</v>
      </c>
      <c r="E66" s="80">
        <v>12833100</v>
      </c>
      <c r="F66" s="80">
        <v>11343400</v>
      </c>
    </row>
    <row r="67" spans="1:6" ht="65.25" customHeight="1">
      <c r="A67" s="30"/>
      <c r="B67" s="33" t="s">
        <v>270</v>
      </c>
      <c r="C67" s="51" t="s">
        <v>271</v>
      </c>
      <c r="D67" s="80">
        <f>D68</f>
        <v>4332242</v>
      </c>
      <c r="E67" s="80"/>
      <c r="F67" s="80"/>
    </row>
    <row r="68" spans="1:6" ht="83.25" customHeight="1">
      <c r="A68" s="30"/>
      <c r="B68" s="33" t="s">
        <v>272</v>
      </c>
      <c r="C68" s="51" t="s">
        <v>273</v>
      </c>
      <c r="D68" s="80">
        <v>4332242</v>
      </c>
      <c r="E68" s="80"/>
      <c r="F68" s="80"/>
    </row>
    <row r="69" spans="1:6" ht="79.5" customHeight="1">
      <c r="A69" s="30"/>
      <c r="B69" s="90" t="s">
        <v>274</v>
      </c>
      <c r="C69" s="89" t="s">
        <v>275</v>
      </c>
      <c r="D69" s="161">
        <f>D70+D72++D74</f>
        <v>59446287.41</v>
      </c>
      <c r="E69" s="161">
        <f>E70+E72++E74</f>
        <v>34106</v>
      </c>
      <c r="F69" s="161">
        <f>F70+F72++F74</f>
        <v>34160</v>
      </c>
    </row>
    <row r="70" spans="1:6" ht="285.75" customHeight="1">
      <c r="A70" s="30"/>
      <c r="B70" s="275" t="s">
        <v>519</v>
      </c>
      <c r="C70" s="506" t="s">
        <v>518</v>
      </c>
      <c r="D70" s="503">
        <f>D71</f>
        <v>11833533.41</v>
      </c>
      <c r="E70" s="503"/>
      <c r="F70" s="503"/>
    </row>
    <row r="71" spans="1:6" ht="155.25" customHeight="1">
      <c r="A71" s="30"/>
      <c r="B71" s="275" t="s">
        <v>516</v>
      </c>
      <c r="C71" s="117" t="s">
        <v>517</v>
      </c>
      <c r="D71" s="160">
        <v>11833533.41</v>
      </c>
      <c r="E71" s="160"/>
      <c r="F71" s="160"/>
    </row>
    <row r="72" spans="1:6" s="505" customFormat="1" ht="49.5" customHeight="1">
      <c r="A72" s="504"/>
      <c r="B72" s="275" t="s">
        <v>488</v>
      </c>
      <c r="C72" s="508" t="s">
        <v>489</v>
      </c>
      <c r="D72" s="503">
        <f>D73</f>
        <v>34106</v>
      </c>
      <c r="E72" s="503">
        <f>E73</f>
        <v>34106</v>
      </c>
      <c r="F72" s="503">
        <f>F73</f>
        <v>34160</v>
      </c>
    </row>
    <row r="73" spans="1:6" s="505" customFormat="1" ht="65.25" customHeight="1">
      <c r="A73" s="504"/>
      <c r="B73" s="275" t="s">
        <v>487</v>
      </c>
      <c r="C73" s="507" t="s">
        <v>490</v>
      </c>
      <c r="D73" s="160">
        <v>34106</v>
      </c>
      <c r="E73" s="160">
        <v>34106</v>
      </c>
      <c r="F73" s="160">
        <v>34160</v>
      </c>
    </row>
    <row r="74" spans="1:6" s="505" customFormat="1" ht="39.75" customHeight="1">
      <c r="A74" s="504"/>
      <c r="B74" s="275" t="s">
        <v>491</v>
      </c>
      <c r="C74" s="506" t="s">
        <v>492</v>
      </c>
      <c r="D74" s="503">
        <f>D75</f>
        <v>47578648</v>
      </c>
      <c r="E74" s="503">
        <f>E75</f>
        <v>0</v>
      </c>
      <c r="F74" s="503">
        <f>F75</f>
        <v>0</v>
      </c>
    </row>
    <row r="75" spans="1:6" ht="45" customHeight="1">
      <c r="A75" s="30"/>
      <c r="B75" s="61" t="s">
        <v>276</v>
      </c>
      <c r="C75" s="117" t="s">
        <v>277</v>
      </c>
      <c r="D75" s="160">
        <f>D76+D77+D78</f>
        <v>47578648</v>
      </c>
      <c r="E75" s="160">
        <f>E76+E77+E78</f>
        <v>0</v>
      </c>
      <c r="F75" s="160">
        <f>F76+F77+F78</f>
        <v>0</v>
      </c>
    </row>
    <row r="76" spans="1:6" ht="25.5" customHeight="1">
      <c r="A76" s="30"/>
      <c r="B76" s="78"/>
      <c r="C76" s="51" t="s">
        <v>278</v>
      </c>
      <c r="D76" s="81">
        <v>42280200</v>
      </c>
      <c r="E76" s="80"/>
      <c r="F76" s="80"/>
    </row>
    <row r="77" spans="1:6" ht="29.25" customHeight="1">
      <c r="A77" s="30"/>
      <c r="B77" s="73"/>
      <c r="C77" s="51" t="s">
        <v>279</v>
      </c>
      <c r="D77" s="80">
        <v>75000</v>
      </c>
      <c r="E77" s="80"/>
      <c r="F77" s="80"/>
    </row>
    <row r="78" spans="1:6" ht="24.75" customHeight="1">
      <c r="A78" s="30"/>
      <c r="B78" s="73"/>
      <c r="C78" s="51" t="s">
        <v>280</v>
      </c>
      <c r="D78" s="80">
        <v>5223448</v>
      </c>
      <c r="E78" s="80"/>
      <c r="F78" s="80"/>
    </row>
    <row r="79" spans="1:6" ht="39.75" customHeight="1">
      <c r="A79" s="30"/>
      <c r="B79" s="114" t="s">
        <v>248</v>
      </c>
      <c r="C79" s="115" t="s">
        <v>82</v>
      </c>
      <c r="D79" s="85">
        <f aca="true" t="shared" si="4" ref="D79:F81">D80</f>
        <v>487600</v>
      </c>
      <c r="E79" s="85">
        <f t="shared" si="4"/>
        <v>487600</v>
      </c>
      <c r="F79" s="85">
        <f t="shared" si="4"/>
        <v>487600</v>
      </c>
    </row>
    <row r="80" spans="1:6" ht="156.75" customHeight="1">
      <c r="A80" s="30"/>
      <c r="B80" s="32" t="s">
        <v>249</v>
      </c>
      <c r="C80" s="86" t="s">
        <v>152</v>
      </c>
      <c r="D80" s="79">
        <f t="shared" si="4"/>
        <v>487600</v>
      </c>
      <c r="E80" s="79">
        <f t="shared" si="4"/>
        <v>487600</v>
      </c>
      <c r="F80" s="79">
        <f t="shared" si="4"/>
        <v>487600</v>
      </c>
    </row>
    <row r="81" spans="1:6" ht="151.5" customHeight="1">
      <c r="A81" s="30"/>
      <c r="B81" s="33" t="s">
        <v>250</v>
      </c>
      <c r="C81" s="52" t="s">
        <v>153</v>
      </c>
      <c r="D81" s="80">
        <f t="shared" si="4"/>
        <v>487600</v>
      </c>
      <c r="E81" s="80">
        <f t="shared" si="4"/>
        <v>487600</v>
      </c>
      <c r="F81" s="80">
        <f t="shared" si="4"/>
        <v>487600</v>
      </c>
    </row>
    <row r="82" spans="1:6" ht="35.25" customHeight="1">
      <c r="A82" s="30"/>
      <c r="B82" s="73"/>
      <c r="C82" s="87" t="s">
        <v>179</v>
      </c>
      <c r="D82" s="84">
        <v>487600</v>
      </c>
      <c r="E82" s="84">
        <v>487600</v>
      </c>
      <c r="F82" s="84">
        <v>487600</v>
      </c>
    </row>
    <row r="83" spans="1:6" ht="199.5" customHeight="1">
      <c r="A83" s="30"/>
      <c r="B83" s="32" t="s">
        <v>242</v>
      </c>
      <c r="C83" s="63" t="s">
        <v>240</v>
      </c>
      <c r="D83" s="88"/>
      <c r="E83" s="88"/>
      <c r="F83" s="79"/>
    </row>
    <row r="84" spans="1:6" ht="210" customHeight="1">
      <c r="A84" s="30"/>
      <c r="B84" s="73" t="s">
        <v>251</v>
      </c>
      <c r="C84" s="135" t="s">
        <v>154</v>
      </c>
      <c r="D84" s="88"/>
      <c r="E84" s="88"/>
      <c r="F84" s="80"/>
    </row>
    <row r="85" spans="1:6" ht="90" customHeight="1">
      <c r="A85" s="30"/>
      <c r="B85" s="114" t="s">
        <v>211</v>
      </c>
      <c r="C85" s="115" t="s">
        <v>241</v>
      </c>
      <c r="D85" s="134">
        <f>D86</f>
        <v>-973400</v>
      </c>
      <c r="E85" s="133"/>
      <c r="F85" s="134"/>
    </row>
    <row r="86" spans="1:6" ht="118.5" customHeight="1">
      <c r="A86" s="30"/>
      <c r="B86" s="159" t="s">
        <v>243</v>
      </c>
      <c r="C86" s="156" t="s">
        <v>244</v>
      </c>
      <c r="D86" s="160">
        <v>-973400</v>
      </c>
      <c r="E86" s="158"/>
      <c r="F86" s="157"/>
    </row>
    <row r="87" spans="1:6" ht="27.75" customHeight="1">
      <c r="A87" s="30"/>
      <c r="B87" s="56"/>
      <c r="C87" s="57" t="s">
        <v>65</v>
      </c>
      <c r="D87" s="82">
        <f>D7+D62</f>
        <v>136778429.41</v>
      </c>
      <c r="E87" s="82">
        <f>E7+E62</f>
        <v>68486806</v>
      </c>
      <c r="F87" s="82">
        <f>F7+F62</f>
        <v>67097160</v>
      </c>
    </row>
    <row r="88" spans="1:6" ht="15.75">
      <c r="A88" s="34"/>
      <c r="B88" s="35"/>
      <c r="C88" s="21"/>
      <c r="D88" s="20"/>
      <c r="E88" s="20"/>
      <c r="F88" s="20"/>
    </row>
    <row r="89" spans="1:6" ht="15.75">
      <c r="A89" s="34"/>
      <c r="B89" s="21"/>
      <c r="C89" s="21"/>
      <c r="D89" s="20"/>
      <c r="E89" s="20"/>
      <c r="F89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B1">
      <selection activeCell="H3" sqref="H3"/>
    </sheetView>
  </sheetViews>
  <sheetFormatPr defaultColWidth="8.88671875" defaultRowHeight="12.75"/>
  <cols>
    <col min="1" max="1" width="0" style="23" hidden="1" customWidth="1"/>
    <col min="2" max="2" width="6.6640625" style="36" customWidth="1"/>
    <col min="3" max="3" width="33.21484375" style="36" customWidth="1"/>
    <col min="4" max="4" width="11.4453125" style="139" customWidth="1"/>
    <col min="5" max="5" width="10.4453125" style="37" customWidth="1"/>
    <col min="6" max="6" width="10.99609375" style="37" customWidth="1"/>
    <col min="7" max="7" width="13.10546875" style="37" customWidth="1"/>
    <col min="8" max="8" width="11.77734375" style="38" customWidth="1"/>
    <col min="9" max="9" width="8.88671875" style="37" customWidth="1"/>
    <col min="10" max="10" width="11.3359375" style="23" bestFit="1" customWidth="1"/>
    <col min="11" max="11" width="12.21484375" style="23" bestFit="1" customWidth="1"/>
    <col min="12" max="15" width="8.88671875" style="23" customWidth="1"/>
    <col min="16" max="16" width="9.88671875" style="23" customWidth="1"/>
    <col min="17" max="16384" width="8.88671875" style="23" customWidth="1"/>
  </cols>
  <sheetData>
    <row r="1" spans="1:12" ht="138.75" customHeight="1">
      <c r="A1" s="26"/>
      <c r="B1" s="591" t="s">
        <v>528</v>
      </c>
      <c r="C1" s="591"/>
      <c r="D1" s="591"/>
      <c r="E1" s="591"/>
      <c r="F1" s="591"/>
      <c r="H1" s="39"/>
      <c r="J1" s="53"/>
      <c r="K1" s="53"/>
      <c r="L1" s="53"/>
    </row>
    <row r="2" spans="1:6" ht="78.75" customHeight="1">
      <c r="A2" s="27"/>
      <c r="B2" s="592" t="s">
        <v>263</v>
      </c>
      <c r="C2" s="592"/>
      <c r="D2" s="592"/>
      <c r="E2" s="592"/>
      <c r="F2" s="592"/>
    </row>
    <row r="3" spans="1:6" ht="15.75">
      <c r="A3" s="28" t="s">
        <v>18</v>
      </c>
      <c r="B3" s="29"/>
      <c r="C3" s="29"/>
      <c r="D3" s="593" t="s">
        <v>183</v>
      </c>
      <c r="E3" s="593"/>
      <c r="F3" s="593"/>
    </row>
    <row r="4" spans="1:6" ht="15" customHeight="1">
      <c r="A4" s="30"/>
      <c r="B4" s="598" t="s">
        <v>184</v>
      </c>
      <c r="C4" s="594" t="s">
        <v>185</v>
      </c>
      <c r="D4" s="597" t="s">
        <v>3</v>
      </c>
      <c r="E4" s="597"/>
      <c r="F4" s="597"/>
    </row>
    <row r="5" spans="1:8" ht="12.75" customHeight="1">
      <c r="A5" s="30"/>
      <c r="B5" s="599"/>
      <c r="C5" s="595"/>
      <c r="D5" s="601" t="s">
        <v>258</v>
      </c>
      <c r="E5" s="597" t="s">
        <v>259</v>
      </c>
      <c r="F5" s="597" t="s">
        <v>261</v>
      </c>
      <c r="H5" s="153"/>
    </row>
    <row r="6" spans="1:6" ht="6" customHeight="1">
      <c r="A6" s="30"/>
      <c r="B6" s="600"/>
      <c r="C6" s="596"/>
      <c r="D6" s="601"/>
      <c r="E6" s="597"/>
      <c r="F6" s="597"/>
    </row>
    <row r="7" spans="1:9" ht="32.25" customHeight="1">
      <c r="A7" s="31"/>
      <c r="B7" s="118" t="s">
        <v>186</v>
      </c>
      <c r="C7" s="55" t="s">
        <v>187</v>
      </c>
      <c r="D7" s="138">
        <f>D8+D9+D10+D12+D13+D11</f>
        <v>28695778.58</v>
      </c>
      <c r="E7" s="138">
        <f>E8+E9+E10+E12+E13</f>
        <v>16921881.5</v>
      </c>
      <c r="F7" s="138">
        <f>F8+F9+F10+F12+F13</f>
        <v>18141117.990000002</v>
      </c>
      <c r="G7" s="119"/>
      <c r="H7" s="119"/>
      <c r="I7" s="119"/>
    </row>
    <row r="8" spans="1:9" ht="57.75" customHeight="1">
      <c r="A8" s="31"/>
      <c r="B8" s="120" t="s">
        <v>212</v>
      </c>
      <c r="C8" s="136" t="s">
        <v>215</v>
      </c>
      <c r="D8" s="80">
        <v>1301411.5</v>
      </c>
      <c r="E8" s="80">
        <v>1301411.5</v>
      </c>
      <c r="F8" s="80">
        <v>1301411.5</v>
      </c>
      <c r="G8" s="119"/>
      <c r="H8" s="119"/>
      <c r="I8" s="119"/>
    </row>
    <row r="9" spans="1:9" ht="98.25" customHeight="1">
      <c r="A9" s="31"/>
      <c r="B9" s="120" t="s">
        <v>188</v>
      </c>
      <c r="C9" s="121" t="s">
        <v>7</v>
      </c>
      <c r="D9" s="80">
        <v>10941483</v>
      </c>
      <c r="E9" s="80">
        <v>10941483</v>
      </c>
      <c r="F9" s="80">
        <v>10941483</v>
      </c>
      <c r="G9" s="119"/>
      <c r="H9" s="119"/>
      <c r="I9" s="119"/>
    </row>
    <row r="10" spans="1:9" ht="18.75" customHeight="1">
      <c r="A10" s="31"/>
      <c r="B10" s="120" t="s">
        <v>213</v>
      </c>
      <c r="C10" s="121" t="s">
        <v>217</v>
      </c>
      <c r="D10" s="80"/>
      <c r="E10" s="80"/>
      <c r="F10" s="80"/>
      <c r="G10" s="119"/>
      <c r="H10" s="119"/>
      <c r="I10" s="119"/>
    </row>
    <row r="11" spans="1:9" ht="33" customHeight="1">
      <c r="A11" s="31"/>
      <c r="B11" s="120" t="s">
        <v>219</v>
      </c>
      <c r="C11" s="121" t="s">
        <v>218</v>
      </c>
      <c r="D11" s="80"/>
      <c r="E11" s="80"/>
      <c r="F11" s="80"/>
      <c r="G11" s="119"/>
      <c r="H11" s="119"/>
      <c r="I11" s="119"/>
    </row>
    <row r="12" spans="1:9" ht="15.75">
      <c r="A12" s="30"/>
      <c r="B12" s="120" t="s">
        <v>189</v>
      </c>
      <c r="C12" s="121" t="s">
        <v>8</v>
      </c>
      <c r="D12" s="80">
        <v>100000</v>
      </c>
      <c r="E12" s="80">
        <v>100000</v>
      </c>
      <c r="F12" s="122">
        <v>100000</v>
      </c>
      <c r="G12" s="119"/>
      <c r="H12" s="119"/>
      <c r="I12" s="119"/>
    </row>
    <row r="13" spans="1:10" ht="21" customHeight="1">
      <c r="A13" s="30"/>
      <c r="B13" s="120" t="s">
        <v>190</v>
      </c>
      <c r="C13" s="121" t="s">
        <v>9</v>
      </c>
      <c r="D13" s="80">
        <v>16352884.08</v>
      </c>
      <c r="E13" s="80">
        <v>4578987</v>
      </c>
      <c r="F13" s="80">
        <v>5798223.49</v>
      </c>
      <c r="G13" s="162"/>
      <c r="H13" s="119"/>
      <c r="I13" s="119"/>
      <c r="J13" s="163"/>
    </row>
    <row r="14" spans="1:9" ht="31.5" customHeight="1">
      <c r="A14" s="30"/>
      <c r="B14" s="118" t="s">
        <v>191</v>
      </c>
      <c r="C14" s="123" t="s">
        <v>64</v>
      </c>
      <c r="D14" s="79">
        <f>D15</f>
        <v>429040</v>
      </c>
      <c r="E14" s="79">
        <f>E15</f>
        <v>429040</v>
      </c>
      <c r="F14" s="79">
        <f>F15</f>
        <v>429040</v>
      </c>
      <c r="G14" s="119"/>
      <c r="H14" s="119"/>
      <c r="I14" s="119"/>
    </row>
    <row r="15" spans="1:9" ht="65.25" customHeight="1">
      <c r="A15" s="30"/>
      <c r="B15" s="120" t="s">
        <v>268</v>
      </c>
      <c r="C15" s="121" t="s">
        <v>269</v>
      </c>
      <c r="D15" s="80">
        <v>429040</v>
      </c>
      <c r="E15" s="80">
        <v>429040</v>
      </c>
      <c r="F15" s="80">
        <v>429040</v>
      </c>
      <c r="G15" s="119"/>
      <c r="H15" s="162"/>
      <c r="I15" s="119"/>
    </row>
    <row r="16" spans="1:9" ht="18" customHeight="1">
      <c r="A16" s="30"/>
      <c r="B16" s="118" t="s">
        <v>192</v>
      </c>
      <c r="C16" s="123" t="s">
        <v>83</v>
      </c>
      <c r="D16" s="79">
        <f>D18+D19+D17</f>
        <v>26735064.05</v>
      </c>
      <c r="E16" s="79">
        <f>E18+E19+E17</f>
        <v>13350000</v>
      </c>
      <c r="F16" s="79">
        <f>F18+F19+F17</f>
        <v>8300000</v>
      </c>
      <c r="G16" s="119"/>
      <c r="H16" s="119"/>
      <c r="I16" s="119"/>
    </row>
    <row r="17" spans="1:9" ht="18" customHeight="1">
      <c r="A17" s="30"/>
      <c r="B17" s="120" t="s">
        <v>214</v>
      </c>
      <c r="C17" s="137" t="s">
        <v>216</v>
      </c>
      <c r="D17" s="80">
        <v>100000</v>
      </c>
      <c r="E17" s="80">
        <v>100000</v>
      </c>
      <c r="F17" s="80">
        <v>100000</v>
      </c>
      <c r="G17" s="119"/>
      <c r="H17" s="119"/>
      <c r="I17" s="119"/>
    </row>
    <row r="18" spans="1:9" ht="18" customHeight="1">
      <c r="A18" s="30"/>
      <c r="B18" s="120" t="s">
        <v>193</v>
      </c>
      <c r="C18" s="121" t="s">
        <v>194</v>
      </c>
      <c r="D18" s="80">
        <v>26165064.05</v>
      </c>
      <c r="E18" s="80">
        <v>13000000</v>
      </c>
      <c r="F18" s="80">
        <v>8000000</v>
      </c>
      <c r="G18" s="124"/>
      <c r="H18" s="119"/>
      <c r="I18" s="119"/>
    </row>
    <row r="19" spans="1:9" ht="19.5" customHeight="1">
      <c r="A19" s="30"/>
      <c r="B19" s="120" t="s">
        <v>195</v>
      </c>
      <c r="C19" s="121" t="s">
        <v>84</v>
      </c>
      <c r="D19" s="80">
        <v>470000</v>
      </c>
      <c r="E19" s="80">
        <v>250000</v>
      </c>
      <c r="F19" s="122">
        <v>200000</v>
      </c>
      <c r="G19" s="124"/>
      <c r="H19" s="119"/>
      <c r="I19" s="119"/>
    </row>
    <row r="20" spans="1:9" ht="33" customHeight="1">
      <c r="A20" s="30"/>
      <c r="B20" s="118" t="s">
        <v>196</v>
      </c>
      <c r="C20" s="123" t="s">
        <v>13</v>
      </c>
      <c r="D20" s="79">
        <f>D21+D22+D23+D24</f>
        <v>64082686.44</v>
      </c>
      <c r="E20" s="79">
        <f>E21+E22+E23+E24</f>
        <v>20576275</v>
      </c>
      <c r="F20" s="79">
        <f>F21+F22+F23+F24</f>
        <v>21694773.41</v>
      </c>
      <c r="G20" s="162"/>
      <c r="H20" s="119"/>
      <c r="I20" s="119"/>
    </row>
    <row r="21" spans="1:8" ht="18" customHeight="1">
      <c r="A21" s="30"/>
      <c r="B21" s="120" t="s">
        <v>197</v>
      </c>
      <c r="C21" s="121" t="s">
        <v>14</v>
      </c>
      <c r="D21" s="80">
        <v>4564300</v>
      </c>
      <c r="E21" s="80">
        <v>4030000</v>
      </c>
      <c r="F21" s="80">
        <v>3030000</v>
      </c>
      <c r="H21" s="119"/>
    </row>
    <row r="22" spans="1:8" ht="18" customHeight="1">
      <c r="A22" s="30"/>
      <c r="B22" s="120" t="s">
        <v>198</v>
      </c>
      <c r="C22" s="121" t="s">
        <v>15</v>
      </c>
      <c r="D22" s="80">
        <v>332683</v>
      </c>
      <c r="E22" s="80">
        <v>130000</v>
      </c>
      <c r="F22" s="80">
        <v>130000</v>
      </c>
      <c r="H22" s="119"/>
    </row>
    <row r="23" spans="1:8" ht="15" customHeight="1">
      <c r="A23" s="30"/>
      <c r="B23" s="120" t="s">
        <v>199</v>
      </c>
      <c r="C23" s="121" t="s">
        <v>16</v>
      </c>
      <c r="D23" s="80">
        <v>10319784</v>
      </c>
      <c r="E23" s="80">
        <v>10000000</v>
      </c>
      <c r="F23" s="80">
        <v>13172960.01</v>
      </c>
      <c r="H23" s="119"/>
    </row>
    <row r="24" spans="1:8" ht="34.5" customHeight="1">
      <c r="A24" s="30"/>
      <c r="B24" s="120" t="s">
        <v>200</v>
      </c>
      <c r="C24" s="121" t="s">
        <v>201</v>
      </c>
      <c r="D24" s="80">
        <v>48865919.44</v>
      </c>
      <c r="E24" s="80">
        <v>6416275</v>
      </c>
      <c r="F24" s="122">
        <v>5361813.4</v>
      </c>
      <c r="H24" s="119"/>
    </row>
    <row r="25" spans="1:9" ht="14.25" customHeight="1">
      <c r="A25" s="30"/>
      <c r="B25" s="118" t="s">
        <v>202</v>
      </c>
      <c r="C25" s="123" t="s">
        <v>85</v>
      </c>
      <c r="D25" s="79">
        <f>D26</f>
        <v>24000</v>
      </c>
      <c r="E25" s="111">
        <f>E26</f>
        <v>24000</v>
      </c>
      <c r="F25" s="111">
        <f>F26</f>
        <v>24000</v>
      </c>
      <c r="G25" s="119"/>
      <c r="H25" s="162"/>
      <c r="I25" s="119"/>
    </row>
    <row r="26" spans="1:9" ht="19.5" customHeight="1">
      <c r="A26" s="30"/>
      <c r="B26" s="120" t="s">
        <v>203</v>
      </c>
      <c r="C26" s="121" t="s">
        <v>6</v>
      </c>
      <c r="D26" s="80">
        <v>24000</v>
      </c>
      <c r="E26" s="80">
        <v>24000</v>
      </c>
      <c r="F26" s="80">
        <v>24000</v>
      </c>
      <c r="G26" s="119"/>
      <c r="H26" s="119"/>
      <c r="I26" s="119"/>
    </row>
    <row r="27" spans="1:9" ht="18" customHeight="1">
      <c r="A27" s="30"/>
      <c r="B27" s="118" t="s">
        <v>204</v>
      </c>
      <c r="C27" s="123" t="s">
        <v>86</v>
      </c>
      <c r="D27" s="79">
        <f>D28</f>
        <v>24063349.17</v>
      </c>
      <c r="E27" s="79">
        <f>E28</f>
        <v>14959125.5</v>
      </c>
      <c r="F27" s="79">
        <f>F28</f>
        <v>14961744.6</v>
      </c>
      <c r="G27" s="119"/>
      <c r="H27" s="162"/>
      <c r="I27" s="119"/>
    </row>
    <row r="28" spans="1:11" ht="15.75" customHeight="1">
      <c r="A28" s="30"/>
      <c r="B28" s="120" t="s">
        <v>205</v>
      </c>
      <c r="C28" s="121" t="s">
        <v>87</v>
      </c>
      <c r="D28" s="81">
        <v>24063349.17</v>
      </c>
      <c r="E28" s="81">
        <v>14959125.5</v>
      </c>
      <c r="F28" s="122">
        <v>14961744.6</v>
      </c>
      <c r="G28" s="164"/>
      <c r="H28" s="164"/>
      <c r="I28" s="164"/>
      <c r="J28" s="165"/>
      <c r="K28" s="163"/>
    </row>
    <row r="29" spans="1:9" ht="16.5" customHeight="1">
      <c r="A29" s="30"/>
      <c r="B29" s="120" t="s">
        <v>206</v>
      </c>
      <c r="C29" s="123" t="s">
        <v>88</v>
      </c>
      <c r="D29" s="82">
        <f>D30+D31</f>
        <v>206484</v>
      </c>
      <c r="E29" s="126">
        <f>E30+E31</f>
        <v>176484</v>
      </c>
      <c r="F29" s="126">
        <f>F30+F31</f>
        <v>176484</v>
      </c>
      <c r="G29" s="119"/>
      <c r="H29" s="119"/>
      <c r="I29" s="119"/>
    </row>
    <row r="30" spans="1:9" ht="17.25" customHeight="1">
      <c r="A30" s="30"/>
      <c r="B30" s="120" t="s">
        <v>207</v>
      </c>
      <c r="C30" s="121" t="s">
        <v>89</v>
      </c>
      <c r="D30" s="81">
        <v>144000</v>
      </c>
      <c r="E30" s="108">
        <v>144000</v>
      </c>
      <c r="F30" s="125">
        <v>144000</v>
      </c>
      <c r="G30" s="119"/>
      <c r="H30" s="119"/>
      <c r="I30" s="119"/>
    </row>
    <row r="31" spans="1:9" ht="20.25" customHeight="1">
      <c r="A31" s="30"/>
      <c r="B31" s="120" t="s">
        <v>208</v>
      </c>
      <c r="C31" s="121" t="s">
        <v>90</v>
      </c>
      <c r="D31" s="80">
        <v>62484</v>
      </c>
      <c r="E31" s="80">
        <v>32484</v>
      </c>
      <c r="F31" s="80">
        <v>32484</v>
      </c>
      <c r="G31" s="119"/>
      <c r="H31" s="162"/>
      <c r="I31" s="119"/>
    </row>
    <row r="32" spans="1:9" ht="33" customHeight="1">
      <c r="A32" s="30"/>
      <c r="B32" s="127">
        <v>1100</v>
      </c>
      <c r="C32" s="123" t="s">
        <v>226</v>
      </c>
      <c r="D32" s="79">
        <f>D33</f>
        <v>737220</v>
      </c>
      <c r="E32" s="111">
        <f>E33</f>
        <v>600000</v>
      </c>
      <c r="F32" s="111">
        <f>F33</f>
        <v>370000</v>
      </c>
      <c r="G32" s="119"/>
      <c r="H32" s="119"/>
      <c r="I32" s="119"/>
    </row>
    <row r="33" spans="1:6" ht="15.75" customHeight="1">
      <c r="A33" s="30"/>
      <c r="B33" s="61">
        <v>1101</v>
      </c>
      <c r="C33" s="50" t="s">
        <v>113</v>
      </c>
      <c r="D33" s="80">
        <v>737220</v>
      </c>
      <c r="E33" s="80">
        <v>600000</v>
      </c>
      <c r="F33" s="80">
        <v>370000</v>
      </c>
    </row>
    <row r="34" spans="1:9" ht="19.5" customHeight="1">
      <c r="A34" s="30"/>
      <c r="B34" s="56"/>
      <c r="C34" s="57" t="s">
        <v>209</v>
      </c>
      <c r="D34" s="128">
        <f>D7+D14+D16+D20+D25+D27+D29+D32</f>
        <v>144973622.24</v>
      </c>
      <c r="E34" s="128">
        <f>E7+E14+E16+E20+E25+E27+E29+E32</f>
        <v>67036806</v>
      </c>
      <c r="F34" s="128">
        <f>F7+F14+F16+F20+F25+F27+F29+F32</f>
        <v>64097160.00000001</v>
      </c>
      <c r="G34" s="119"/>
      <c r="H34" s="119"/>
      <c r="I34" s="119"/>
    </row>
    <row r="35" spans="2:9" ht="15.75">
      <c r="B35" s="129"/>
      <c r="C35" s="62" t="s">
        <v>182</v>
      </c>
      <c r="D35" s="130"/>
      <c r="E35" s="122">
        <v>1800000</v>
      </c>
      <c r="F35" s="122">
        <v>3000000</v>
      </c>
      <c r="H35" s="152"/>
      <c r="I35" s="119"/>
    </row>
    <row r="36" spans="2:9" ht="20.25">
      <c r="B36" s="129"/>
      <c r="C36" s="131" t="s">
        <v>210</v>
      </c>
      <c r="D36" s="132">
        <f>D34+D35</f>
        <v>144973622.24</v>
      </c>
      <c r="E36" s="132">
        <f>E34+E35</f>
        <v>68836806</v>
      </c>
      <c r="F36" s="132">
        <f>F34+F35</f>
        <v>67097160.00000001</v>
      </c>
      <c r="G36" s="119"/>
      <c r="H36" s="152"/>
      <c r="I36" s="119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H75" sqref="H75"/>
    </sheetView>
  </sheetViews>
  <sheetFormatPr defaultColWidth="8.88671875" defaultRowHeight="12.75"/>
  <cols>
    <col min="1" max="1" width="26.4453125" style="167" customWidth="1"/>
    <col min="2" max="2" width="13.77734375" style="167" customWidth="1"/>
    <col min="3" max="3" width="4.6640625" style="167" customWidth="1"/>
    <col min="4" max="4" width="10.99609375" style="342" customWidth="1"/>
    <col min="5" max="5" width="12.88671875" style="342" customWidth="1"/>
    <col min="6" max="6" width="12.10546875" style="342" hidden="1" customWidth="1"/>
    <col min="7" max="7" width="11.10546875" style="342" customWidth="1"/>
    <col min="8" max="8" width="11.4453125" style="168" bestFit="1" customWidth="1"/>
    <col min="9" max="16384" width="8.88671875" style="168" customWidth="1"/>
  </cols>
  <sheetData>
    <row r="1" spans="2:7" ht="120" customHeight="1">
      <c r="B1" s="602" t="s">
        <v>526</v>
      </c>
      <c r="C1" s="603"/>
      <c r="D1" s="603"/>
      <c r="E1" s="603"/>
      <c r="F1" s="603"/>
      <c r="G1" s="603"/>
    </row>
    <row r="2" spans="1:7" ht="127.5" customHeight="1">
      <c r="A2" s="604" t="s">
        <v>281</v>
      </c>
      <c r="B2" s="604"/>
      <c r="C2" s="604"/>
      <c r="D2" s="604"/>
      <c r="E2" s="604"/>
      <c r="F2" s="604"/>
      <c r="G2" s="604"/>
    </row>
    <row r="3" spans="1:7" ht="18" customHeight="1">
      <c r="A3" s="605" t="s">
        <v>17</v>
      </c>
      <c r="B3" s="606" t="s">
        <v>282</v>
      </c>
      <c r="C3" s="608" t="s">
        <v>283</v>
      </c>
      <c r="D3" s="610" t="s">
        <v>284</v>
      </c>
      <c r="E3" s="610"/>
      <c r="F3" s="610"/>
      <c r="G3" s="610"/>
    </row>
    <row r="4" spans="1:7" ht="48" customHeight="1">
      <c r="A4" s="605" t="s">
        <v>285</v>
      </c>
      <c r="B4" s="607" t="s">
        <v>285</v>
      </c>
      <c r="C4" s="609" t="s">
        <v>285</v>
      </c>
      <c r="D4" s="169" t="s">
        <v>286</v>
      </c>
      <c r="E4" s="169" t="s">
        <v>287</v>
      </c>
      <c r="F4" s="169" t="s">
        <v>288</v>
      </c>
      <c r="G4" s="169" t="s">
        <v>289</v>
      </c>
    </row>
    <row r="5" spans="1:7" ht="42" customHeight="1">
      <c r="A5" s="170" t="s">
        <v>290</v>
      </c>
      <c r="B5" s="171"/>
      <c r="C5" s="172"/>
      <c r="D5" s="173">
        <f>D6+D11+D15+D22+D26+D30+D38+D42+D46+D50+D55+D59+D88+D92+D96+D100+D104</f>
        <v>121597617.36</v>
      </c>
      <c r="E5" s="173">
        <f>E6+E11+E15+E22+E26+E30+E38+E42+E46+E50+E55+E59+E88+E92+E96+E100</f>
        <v>46156980.5</v>
      </c>
      <c r="F5" s="173">
        <f>F6+F11+F15+F22+F26+F30+F38+F42+F46+F50+F55+F59+F88+F92+F96+F100</f>
        <v>5979040</v>
      </c>
      <c r="G5" s="173">
        <f>G6+G11+G15+G22+G26+G30+G38+G42+G46+G50+G55+G59+G88+G92+G96+G100</f>
        <v>41370680.61</v>
      </c>
    </row>
    <row r="6" spans="1:7" ht="39.75" customHeight="1">
      <c r="A6" s="174" t="s">
        <v>291</v>
      </c>
      <c r="B6" s="175" t="s">
        <v>292</v>
      </c>
      <c r="C6" s="176"/>
      <c r="D6" s="177">
        <f>D9+D10</f>
        <v>96210</v>
      </c>
      <c r="E6" s="177">
        <f>E9+E10</f>
        <v>104331</v>
      </c>
      <c r="F6" s="177">
        <f>F9+F10</f>
        <v>0</v>
      </c>
      <c r="G6" s="177">
        <f>G9+G10</f>
        <v>112452</v>
      </c>
    </row>
    <row r="7" spans="1:7" s="181" customFormat="1" ht="25.5" customHeight="1">
      <c r="A7" s="178" t="s">
        <v>293</v>
      </c>
      <c r="B7" s="179" t="s">
        <v>294</v>
      </c>
      <c r="C7" s="117"/>
      <c r="D7" s="180">
        <v>96210</v>
      </c>
      <c r="E7" s="180">
        <v>104331</v>
      </c>
      <c r="F7" s="180"/>
      <c r="G7" s="180">
        <v>112452</v>
      </c>
    </row>
    <row r="8" spans="1:7" s="181" customFormat="1" ht="30" customHeight="1">
      <c r="A8" s="178" t="s">
        <v>295</v>
      </c>
      <c r="B8" s="179" t="s">
        <v>296</v>
      </c>
      <c r="C8" s="117"/>
      <c r="D8" s="180">
        <v>96210</v>
      </c>
      <c r="E8" s="180">
        <v>104331</v>
      </c>
      <c r="F8" s="180"/>
      <c r="G8" s="180">
        <v>112452</v>
      </c>
    </row>
    <row r="9" spans="1:7" ht="64.5" customHeight="1">
      <c r="A9" s="182" t="s">
        <v>297</v>
      </c>
      <c r="B9" s="183" t="s">
        <v>298</v>
      </c>
      <c r="C9" s="184">
        <v>200</v>
      </c>
      <c r="D9" s="185">
        <v>7000</v>
      </c>
      <c r="E9" s="186">
        <v>7700</v>
      </c>
      <c r="F9" s="186"/>
      <c r="G9" s="187">
        <v>8400</v>
      </c>
    </row>
    <row r="10" spans="1:7" ht="67.5" customHeight="1">
      <c r="A10" s="182" t="s">
        <v>297</v>
      </c>
      <c r="B10" s="183" t="s">
        <v>298</v>
      </c>
      <c r="C10" s="184">
        <v>300</v>
      </c>
      <c r="D10" s="186">
        <v>89210</v>
      </c>
      <c r="E10" s="186">
        <v>96631</v>
      </c>
      <c r="F10" s="186"/>
      <c r="G10" s="187">
        <v>104052</v>
      </c>
    </row>
    <row r="11" spans="1:7" ht="44.25" customHeight="1">
      <c r="A11" s="174" t="s">
        <v>299</v>
      </c>
      <c r="B11" s="175" t="s">
        <v>300</v>
      </c>
      <c r="C11" s="188"/>
      <c r="D11" s="189">
        <f>D14</f>
        <v>12168462</v>
      </c>
      <c r="E11" s="189">
        <f>E14</f>
        <v>2660000</v>
      </c>
      <c r="F11" s="189">
        <f>F14</f>
        <v>0</v>
      </c>
      <c r="G11" s="189">
        <f>G14</f>
        <v>970000</v>
      </c>
    </row>
    <row r="12" spans="1:7" s="181" customFormat="1" ht="21" customHeight="1">
      <c r="A12" s="178" t="s">
        <v>293</v>
      </c>
      <c r="B12" s="179" t="s">
        <v>301</v>
      </c>
      <c r="C12" s="190"/>
      <c r="D12" s="191">
        <f aca="true" t="shared" si="0" ref="D12:G13">D13</f>
        <v>12168462</v>
      </c>
      <c r="E12" s="191">
        <f t="shared" si="0"/>
        <v>2660000</v>
      </c>
      <c r="F12" s="191">
        <f t="shared" si="0"/>
        <v>0</v>
      </c>
      <c r="G12" s="191">
        <f t="shared" si="0"/>
        <v>970000</v>
      </c>
    </row>
    <row r="13" spans="1:7" s="181" customFormat="1" ht="36.75" customHeight="1">
      <c r="A13" s="178" t="s">
        <v>302</v>
      </c>
      <c r="B13" s="179" t="s">
        <v>303</v>
      </c>
      <c r="C13" s="190"/>
      <c r="D13" s="191">
        <f t="shared" si="0"/>
        <v>12168462</v>
      </c>
      <c r="E13" s="191">
        <f t="shared" si="0"/>
        <v>2660000</v>
      </c>
      <c r="F13" s="191">
        <f t="shared" si="0"/>
        <v>0</v>
      </c>
      <c r="G13" s="191">
        <f t="shared" si="0"/>
        <v>970000</v>
      </c>
    </row>
    <row r="14" spans="1:7" ht="63" customHeight="1">
      <c r="A14" s="192" t="s">
        <v>304</v>
      </c>
      <c r="B14" s="183" t="s">
        <v>305</v>
      </c>
      <c r="C14" s="184">
        <v>200</v>
      </c>
      <c r="D14" s="186">
        <v>12168462</v>
      </c>
      <c r="E14" s="186">
        <v>2660000</v>
      </c>
      <c r="F14" s="186"/>
      <c r="G14" s="187">
        <v>970000</v>
      </c>
    </row>
    <row r="15" spans="1:7" ht="63.75" customHeight="1">
      <c r="A15" s="193" t="s">
        <v>306</v>
      </c>
      <c r="B15" s="175" t="s">
        <v>307</v>
      </c>
      <c r="C15" s="188"/>
      <c r="D15" s="177">
        <f>D17</f>
        <v>477592.7</v>
      </c>
      <c r="E15" s="189">
        <f>E17</f>
        <v>468000</v>
      </c>
      <c r="F15" s="189">
        <f>F17</f>
        <v>0</v>
      </c>
      <c r="G15" s="189">
        <f>G17</f>
        <v>468000</v>
      </c>
    </row>
    <row r="16" spans="1:7" ht="24" customHeight="1">
      <c r="A16" s="178" t="s">
        <v>293</v>
      </c>
      <c r="B16" s="179" t="s">
        <v>308</v>
      </c>
      <c r="C16" s="190"/>
      <c r="D16" s="180">
        <f>D17</f>
        <v>477592.7</v>
      </c>
      <c r="E16" s="180">
        <f>E17</f>
        <v>468000</v>
      </c>
      <c r="F16" s="180">
        <f>F17</f>
        <v>0</v>
      </c>
      <c r="G16" s="180">
        <f>G17</f>
        <v>468000</v>
      </c>
    </row>
    <row r="17" spans="1:7" ht="30" customHeight="1">
      <c r="A17" s="194" t="s">
        <v>309</v>
      </c>
      <c r="B17" s="195" t="s">
        <v>310</v>
      </c>
      <c r="C17" s="184"/>
      <c r="D17" s="185">
        <f>D18+D19+D20+D21</f>
        <v>477592.7</v>
      </c>
      <c r="E17" s="186">
        <f>E18+E19+E20+E21</f>
        <v>468000</v>
      </c>
      <c r="F17" s="186">
        <f>F18+F19+F20+F21</f>
        <v>0</v>
      </c>
      <c r="G17" s="186">
        <f>G18+G19+G20+G21</f>
        <v>468000</v>
      </c>
    </row>
    <row r="18" spans="1:7" ht="51.75" customHeight="1">
      <c r="A18" s="196" t="s">
        <v>311</v>
      </c>
      <c r="B18" s="197" t="s">
        <v>312</v>
      </c>
      <c r="C18" s="184">
        <v>200</v>
      </c>
      <c r="D18" s="185">
        <v>359592.7</v>
      </c>
      <c r="E18" s="185">
        <v>350000</v>
      </c>
      <c r="F18" s="185"/>
      <c r="G18" s="198">
        <v>350000</v>
      </c>
    </row>
    <row r="19" spans="1:7" ht="41.25" customHeight="1">
      <c r="A19" s="196" t="s">
        <v>313</v>
      </c>
      <c r="B19" s="197" t="s">
        <v>314</v>
      </c>
      <c r="C19" s="184">
        <v>200</v>
      </c>
      <c r="D19" s="185">
        <v>90000</v>
      </c>
      <c r="E19" s="185">
        <v>90000</v>
      </c>
      <c r="F19" s="185"/>
      <c r="G19" s="198">
        <v>90000</v>
      </c>
    </row>
    <row r="20" spans="1:7" ht="40.5" customHeight="1">
      <c r="A20" s="196" t="s">
        <v>315</v>
      </c>
      <c r="B20" s="197" t="s">
        <v>316</v>
      </c>
      <c r="C20" s="184">
        <v>200</v>
      </c>
      <c r="D20" s="185">
        <v>20000</v>
      </c>
      <c r="E20" s="185">
        <v>20000</v>
      </c>
      <c r="F20" s="185"/>
      <c r="G20" s="198">
        <v>20000</v>
      </c>
    </row>
    <row r="21" spans="1:7" ht="46.5" customHeight="1">
      <c r="A21" s="196" t="s">
        <v>317</v>
      </c>
      <c r="B21" s="197" t="s">
        <v>318</v>
      </c>
      <c r="C21" s="184">
        <v>200</v>
      </c>
      <c r="D21" s="185">
        <v>8000</v>
      </c>
      <c r="E21" s="185">
        <v>8000</v>
      </c>
      <c r="F21" s="185"/>
      <c r="G21" s="198">
        <v>8000</v>
      </c>
    </row>
    <row r="22" spans="1:7" ht="78.75" customHeight="1">
      <c r="A22" s="199" t="s">
        <v>319</v>
      </c>
      <c r="B22" s="200" t="s">
        <v>320</v>
      </c>
      <c r="C22" s="188"/>
      <c r="D22" s="177">
        <f>D25</f>
        <v>277000</v>
      </c>
      <c r="E22" s="177">
        <f>E25</f>
        <v>277000</v>
      </c>
      <c r="F22" s="189">
        <f>F25</f>
        <v>277000</v>
      </c>
      <c r="G22" s="189">
        <f>G25</f>
        <v>277000</v>
      </c>
    </row>
    <row r="23" spans="1:7" ht="21.75" customHeight="1">
      <c r="A23" s="178" t="s">
        <v>293</v>
      </c>
      <c r="B23" s="201" t="s">
        <v>321</v>
      </c>
      <c r="C23" s="190"/>
      <c r="D23" s="180">
        <f aca="true" t="shared" si="1" ref="D23:G24">D24</f>
        <v>277000</v>
      </c>
      <c r="E23" s="180">
        <f t="shared" si="1"/>
        <v>277000</v>
      </c>
      <c r="F23" s="180">
        <f t="shared" si="1"/>
        <v>277000</v>
      </c>
      <c r="G23" s="180">
        <f t="shared" si="1"/>
        <v>277000</v>
      </c>
    </row>
    <row r="24" spans="1:7" ht="44.25" customHeight="1">
      <c r="A24" s="182" t="s">
        <v>322</v>
      </c>
      <c r="B24" s="201" t="s">
        <v>323</v>
      </c>
      <c r="C24" s="190"/>
      <c r="D24" s="180">
        <f t="shared" si="1"/>
        <v>277000</v>
      </c>
      <c r="E24" s="180">
        <f t="shared" si="1"/>
        <v>277000</v>
      </c>
      <c r="F24" s="180">
        <f t="shared" si="1"/>
        <v>277000</v>
      </c>
      <c r="G24" s="180">
        <f t="shared" si="1"/>
        <v>277000</v>
      </c>
    </row>
    <row r="25" spans="1:7" ht="44.25" customHeight="1">
      <c r="A25" s="182" t="s">
        <v>324</v>
      </c>
      <c r="B25" s="62" t="s">
        <v>325</v>
      </c>
      <c r="C25" s="184">
        <v>200</v>
      </c>
      <c r="D25" s="185">
        <v>277000</v>
      </c>
      <c r="E25" s="185">
        <v>277000</v>
      </c>
      <c r="F25" s="185">
        <v>277000</v>
      </c>
      <c r="G25" s="185">
        <v>277000</v>
      </c>
    </row>
    <row r="26" spans="1:8" ht="81" customHeight="1">
      <c r="A26" s="199" t="s">
        <v>326</v>
      </c>
      <c r="B26" s="175">
        <v>1500000000</v>
      </c>
      <c r="C26" s="188"/>
      <c r="D26" s="177">
        <f>D29</f>
        <v>152040</v>
      </c>
      <c r="E26" s="177">
        <f>E29</f>
        <v>152040</v>
      </c>
      <c r="F26" s="177">
        <f>F29</f>
        <v>152040</v>
      </c>
      <c r="G26" s="177">
        <f>G29</f>
        <v>152040</v>
      </c>
      <c r="H26" s="202"/>
    </row>
    <row r="27" spans="1:8" ht="25.5" customHeight="1">
      <c r="A27" s="178" t="s">
        <v>293</v>
      </c>
      <c r="B27" s="203">
        <v>1520000000</v>
      </c>
      <c r="C27" s="190"/>
      <c r="D27" s="180">
        <f aca="true" t="shared" si="2" ref="D27:G28">D28</f>
        <v>152040</v>
      </c>
      <c r="E27" s="180">
        <f t="shared" si="2"/>
        <v>152040</v>
      </c>
      <c r="F27" s="180">
        <f t="shared" si="2"/>
        <v>152040</v>
      </c>
      <c r="G27" s="180">
        <f t="shared" si="2"/>
        <v>152040</v>
      </c>
      <c r="H27" s="202"/>
    </row>
    <row r="28" spans="1:8" ht="60" customHeight="1">
      <c r="A28" s="204" t="s">
        <v>327</v>
      </c>
      <c r="B28" s="203">
        <v>1520100000</v>
      </c>
      <c r="C28" s="190"/>
      <c r="D28" s="180">
        <f t="shared" si="2"/>
        <v>152040</v>
      </c>
      <c r="E28" s="180">
        <f t="shared" si="2"/>
        <v>152040</v>
      </c>
      <c r="F28" s="180">
        <f t="shared" si="2"/>
        <v>152040</v>
      </c>
      <c r="G28" s="180">
        <f t="shared" si="2"/>
        <v>152040</v>
      </c>
      <c r="H28" s="202"/>
    </row>
    <row r="29" spans="1:7" s="181" customFormat="1" ht="49.5" customHeight="1">
      <c r="A29" s="205" t="s">
        <v>327</v>
      </c>
      <c r="B29" s="206" t="s">
        <v>328</v>
      </c>
      <c r="C29" s="207">
        <v>200</v>
      </c>
      <c r="D29" s="208">
        <v>152040</v>
      </c>
      <c r="E29" s="208">
        <v>152040</v>
      </c>
      <c r="F29" s="208">
        <v>152040</v>
      </c>
      <c r="G29" s="208">
        <v>152040</v>
      </c>
    </row>
    <row r="30" spans="1:7" ht="104.25" customHeight="1">
      <c r="A30" s="209" t="s">
        <v>329</v>
      </c>
      <c r="B30" s="210" t="s">
        <v>330</v>
      </c>
      <c r="C30" s="211"/>
      <c r="D30" s="212">
        <f aca="true" t="shared" si="3" ref="D30:G31">D31</f>
        <v>26165064.05</v>
      </c>
      <c r="E30" s="212">
        <f t="shared" si="3"/>
        <v>13000000</v>
      </c>
      <c r="F30" s="212">
        <f t="shared" si="3"/>
        <v>0</v>
      </c>
      <c r="G30" s="212">
        <f t="shared" si="3"/>
        <v>8000000</v>
      </c>
    </row>
    <row r="31" spans="1:7" ht="24.75" customHeight="1">
      <c r="A31" s="178" t="s">
        <v>293</v>
      </c>
      <c r="B31" s="179" t="s">
        <v>331</v>
      </c>
      <c r="C31" s="190"/>
      <c r="D31" s="180">
        <f t="shared" si="3"/>
        <v>26165064.05</v>
      </c>
      <c r="E31" s="180">
        <f t="shared" si="3"/>
        <v>13000000</v>
      </c>
      <c r="F31" s="180">
        <f t="shared" si="3"/>
        <v>0</v>
      </c>
      <c r="G31" s="180">
        <f t="shared" si="3"/>
        <v>8000000</v>
      </c>
    </row>
    <row r="32" spans="1:7" ht="46.5" customHeight="1">
      <c r="A32" s="204" t="s">
        <v>332</v>
      </c>
      <c r="B32" s="179" t="s">
        <v>333</v>
      </c>
      <c r="C32" s="190"/>
      <c r="D32" s="180">
        <f>D33+D34+D35</f>
        <v>26165064.05</v>
      </c>
      <c r="E32" s="180">
        <f>E33+E34</f>
        <v>13000000</v>
      </c>
      <c r="F32" s="180">
        <f>F33+F34</f>
        <v>0</v>
      </c>
      <c r="G32" s="180">
        <f>G33+G34</f>
        <v>8000000</v>
      </c>
    </row>
    <row r="33" spans="1:7" ht="24" customHeight="1">
      <c r="A33" s="182" t="s">
        <v>334</v>
      </c>
      <c r="B33" s="183" t="s">
        <v>335</v>
      </c>
      <c r="C33" s="184">
        <v>200</v>
      </c>
      <c r="D33" s="185">
        <v>12384000</v>
      </c>
      <c r="E33" s="185">
        <v>11843000</v>
      </c>
      <c r="F33" s="185"/>
      <c r="G33" s="198">
        <v>8000000</v>
      </c>
    </row>
    <row r="34" spans="1:7" ht="26.25" customHeight="1">
      <c r="A34" s="182" t="s">
        <v>336</v>
      </c>
      <c r="B34" s="183" t="s">
        <v>337</v>
      </c>
      <c r="C34" s="184">
        <v>200</v>
      </c>
      <c r="D34" s="185">
        <v>1828000</v>
      </c>
      <c r="E34" s="185">
        <v>1157000</v>
      </c>
      <c r="F34" s="185"/>
      <c r="G34" s="198"/>
    </row>
    <row r="35" spans="1:7" ht="95.25" customHeight="1">
      <c r="A35" s="182" t="s">
        <v>515</v>
      </c>
      <c r="B35" s="183" t="s">
        <v>514</v>
      </c>
      <c r="C35" s="184">
        <v>200</v>
      </c>
      <c r="D35" s="185">
        <f>D36+D37</f>
        <v>11953064.05</v>
      </c>
      <c r="E35" s="185"/>
      <c r="F35" s="185"/>
      <c r="G35" s="198"/>
    </row>
    <row r="36" spans="1:7" ht="20.25" customHeight="1">
      <c r="A36" s="509" t="s">
        <v>493</v>
      </c>
      <c r="B36" s="183"/>
      <c r="C36" s="184"/>
      <c r="D36" s="532">
        <v>11833533.41</v>
      </c>
      <c r="E36" s="185"/>
      <c r="F36" s="185"/>
      <c r="G36" s="198"/>
    </row>
    <row r="37" spans="1:7" ht="23.25" customHeight="1">
      <c r="A37" s="509" t="s">
        <v>494</v>
      </c>
      <c r="B37" s="183"/>
      <c r="C37" s="184"/>
      <c r="D37" s="532">
        <v>119530.64</v>
      </c>
      <c r="E37" s="185"/>
      <c r="F37" s="185"/>
      <c r="G37" s="198"/>
    </row>
    <row r="38" spans="1:7" ht="56.25" customHeight="1">
      <c r="A38" s="213" t="s">
        <v>338</v>
      </c>
      <c r="B38" s="214" t="s">
        <v>339</v>
      </c>
      <c r="C38" s="215"/>
      <c r="D38" s="216">
        <f>D41</f>
        <v>470000</v>
      </c>
      <c r="E38" s="216">
        <f>E41</f>
        <v>250000</v>
      </c>
      <c r="F38" s="216">
        <f>F41</f>
        <v>0</v>
      </c>
      <c r="G38" s="216">
        <f>G41</f>
        <v>200000</v>
      </c>
    </row>
    <row r="39" spans="1:7" ht="29.25" customHeight="1">
      <c r="A39" s="178" t="s">
        <v>293</v>
      </c>
      <c r="B39" s="179" t="s">
        <v>340</v>
      </c>
      <c r="C39" s="190"/>
      <c r="D39" s="180">
        <f aca="true" t="shared" si="4" ref="D39:G40">D40</f>
        <v>470000</v>
      </c>
      <c r="E39" s="180">
        <f t="shared" si="4"/>
        <v>250000</v>
      </c>
      <c r="F39" s="180">
        <f t="shared" si="4"/>
        <v>0</v>
      </c>
      <c r="G39" s="180">
        <f t="shared" si="4"/>
        <v>200000</v>
      </c>
    </row>
    <row r="40" spans="1:7" ht="35.25" customHeight="1">
      <c r="A40" s="217" t="s">
        <v>341</v>
      </c>
      <c r="B40" s="179" t="s">
        <v>342</v>
      </c>
      <c r="C40" s="190"/>
      <c r="D40" s="180">
        <f t="shared" si="4"/>
        <v>470000</v>
      </c>
      <c r="E40" s="180">
        <f t="shared" si="4"/>
        <v>250000</v>
      </c>
      <c r="F40" s="180">
        <f t="shared" si="4"/>
        <v>0</v>
      </c>
      <c r="G40" s="180">
        <f t="shared" si="4"/>
        <v>200000</v>
      </c>
    </row>
    <row r="41" spans="1:7" ht="26.25" customHeight="1">
      <c r="A41" s="218" t="s">
        <v>341</v>
      </c>
      <c r="B41" s="219" t="s">
        <v>343</v>
      </c>
      <c r="C41" s="220">
        <v>200</v>
      </c>
      <c r="D41" s="221">
        <v>470000</v>
      </c>
      <c r="E41" s="221">
        <v>250000</v>
      </c>
      <c r="F41" s="221"/>
      <c r="G41" s="222">
        <v>200000</v>
      </c>
    </row>
    <row r="42" spans="1:7" s="224" customFormat="1" ht="96" customHeight="1">
      <c r="A42" s="223" t="s">
        <v>344</v>
      </c>
      <c r="B42" s="210" t="s">
        <v>345</v>
      </c>
      <c r="C42" s="211"/>
      <c r="D42" s="212">
        <f>D45</f>
        <v>3994300</v>
      </c>
      <c r="E42" s="212">
        <f>E45</f>
        <v>3500000</v>
      </c>
      <c r="F42" s="212">
        <f>F45</f>
        <v>0</v>
      </c>
      <c r="G42" s="212">
        <f>G45</f>
        <v>2500000</v>
      </c>
    </row>
    <row r="43" spans="1:7" s="224" customFormat="1" ht="25.5" customHeight="1">
      <c r="A43" s="178" t="s">
        <v>293</v>
      </c>
      <c r="B43" s="179" t="s">
        <v>346</v>
      </c>
      <c r="C43" s="190"/>
      <c r="D43" s="180">
        <f aca="true" t="shared" si="5" ref="D43:G44">D44</f>
        <v>3994300</v>
      </c>
      <c r="E43" s="180">
        <f t="shared" si="5"/>
        <v>3500000</v>
      </c>
      <c r="F43" s="180">
        <f t="shared" si="5"/>
        <v>0</v>
      </c>
      <c r="G43" s="180">
        <f t="shared" si="5"/>
        <v>2500000</v>
      </c>
    </row>
    <row r="44" spans="1:7" s="224" customFormat="1" ht="69" customHeight="1">
      <c r="A44" s="225" t="s">
        <v>347</v>
      </c>
      <c r="B44" s="179" t="s">
        <v>348</v>
      </c>
      <c r="C44" s="190"/>
      <c r="D44" s="180">
        <f t="shared" si="5"/>
        <v>3994300</v>
      </c>
      <c r="E44" s="180">
        <f t="shared" si="5"/>
        <v>3500000</v>
      </c>
      <c r="F44" s="180">
        <f t="shared" si="5"/>
        <v>0</v>
      </c>
      <c r="G44" s="180">
        <f t="shared" si="5"/>
        <v>2500000</v>
      </c>
    </row>
    <row r="45" spans="1:7" s="224" customFormat="1" ht="75" customHeight="1">
      <c r="A45" s="226" t="s">
        <v>349</v>
      </c>
      <c r="B45" s="219" t="s">
        <v>350</v>
      </c>
      <c r="C45" s="227">
        <v>200</v>
      </c>
      <c r="D45" s="221">
        <v>3994300</v>
      </c>
      <c r="E45" s="221">
        <v>3500000</v>
      </c>
      <c r="F45" s="221"/>
      <c r="G45" s="222">
        <v>2500000</v>
      </c>
    </row>
    <row r="46" spans="1:7" s="231" customFormat="1" ht="68.25" customHeight="1">
      <c r="A46" s="228" t="s">
        <v>351</v>
      </c>
      <c r="B46" s="210" t="s">
        <v>352</v>
      </c>
      <c r="C46" s="229"/>
      <c r="D46" s="230">
        <f>D49</f>
        <v>280000</v>
      </c>
      <c r="E46" s="230">
        <f>E49</f>
        <v>80000</v>
      </c>
      <c r="F46" s="230">
        <f>F49</f>
        <v>0</v>
      </c>
      <c r="G46" s="230">
        <f>G49</f>
        <v>80000</v>
      </c>
    </row>
    <row r="47" spans="1:7" s="231" customFormat="1" ht="26.25" customHeight="1">
      <c r="A47" s="178" t="s">
        <v>293</v>
      </c>
      <c r="B47" s="179" t="s">
        <v>353</v>
      </c>
      <c r="C47" s="190"/>
      <c r="D47" s="180">
        <f aca="true" t="shared" si="6" ref="D47:G48">D48</f>
        <v>280000</v>
      </c>
      <c r="E47" s="180">
        <f t="shared" si="6"/>
        <v>80000</v>
      </c>
      <c r="F47" s="180">
        <f t="shared" si="6"/>
        <v>0</v>
      </c>
      <c r="G47" s="180">
        <f t="shared" si="6"/>
        <v>80000</v>
      </c>
    </row>
    <row r="48" spans="1:7" s="231" customFormat="1" ht="33.75" customHeight="1">
      <c r="A48" s="232" t="s">
        <v>354</v>
      </c>
      <c r="B48" s="179" t="s">
        <v>355</v>
      </c>
      <c r="C48" s="190"/>
      <c r="D48" s="180">
        <f t="shared" si="6"/>
        <v>280000</v>
      </c>
      <c r="E48" s="180">
        <f t="shared" si="6"/>
        <v>80000</v>
      </c>
      <c r="F48" s="180">
        <f t="shared" si="6"/>
        <v>0</v>
      </c>
      <c r="G48" s="180">
        <f t="shared" si="6"/>
        <v>80000</v>
      </c>
    </row>
    <row r="49" spans="1:7" s="231" customFormat="1" ht="44.25" customHeight="1">
      <c r="A49" s="233" t="s">
        <v>356</v>
      </c>
      <c r="B49" s="219" t="s">
        <v>357</v>
      </c>
      <c r="C49" s="234">
        <v>200</v>
      </c>
      <c r="D49" s="235">
        <v>280000</v>
      </c>
      <c r="E49" s="221">
        <v>80000</v>
      </c>
      <c r="F49" s="221"/>
      <c r="G49" s="222">
        <v>80000</v>
      </c>
    </row>
    <row r="50" spans="1:7" s="224" customFormat="1" ht="53.25" customHeight="1">
      <c r="A50" s="236" t="s">
        <v>358</v>
      </c>
      <c r="B50" s="237" t="s">
        <v>359</v>
      </c>
      <c r="C50" s="211"/>
      <c r="D50" s="212">
        <f aca="true" t="shared" si="7" ref="D50:G51">D51</f>
        <v>10319784</v>
      </c>
      <c r="E50" s="212">
        <f t="shared" si="7"/>
        <v>10000000</v>
      </c>
      <c r="F50" s="212">
        <f t="shared" si="7"/>
        <v>5550000</v>
      </c>
      <c r="G50" s="212">
        <f t="shared" si="7"/>
        <v>13172960.01</v>
      </c>
    </row>
    <row r="51" spans="1:7" s="224" customFormat="1" ht="23.25" customHeight="1">
      <c r="A51" s="178" t="s">
        <v>293</v>
      </c>
      <c r="B51" s="179" t="s">
        <v>360</v>
      </c>
      <c r="C51" s="190"/>
      <c r="D51" s="180">
        <f t="shared" si="7"/>
        <v>10319784</v>
      </c>
      <c r="E51" s="180">
        <f t="shared" si="7"/>
        <v>10000000</v>
      </c>
      <c r="F51" s="180">
        <f t="shared" si="7"/>
        <v>5550000</v>
      </c>
      <c r="G51" s="180">
        <f t="shared" si="7"/>
        <v>13172960.01</v>
      </c>
    </row>
    <row r="52" spans="1:7" s="224" customFormat="1" ht="27" customHeight="1">
      <c r="A52" s="238" t="s">
        <v>361</v>
      </c>
      <c r="B52" s="179" t="s">
        <v>362</v>
      </c>
      <c r="C52" s="190"/>
      <c r="D52" s="180">
        <f>D53+D54</f>
        <v>10319784</v>
      </c>
      <c r="E52" s="180">
        <f>E53+E54</f>
        <v>10000000</v>
      </c>
      <c r="F52" s="180">
        <f>F53+F54</f>
        <v>5550000</v>
      </c>
      <c r="G52" s="180">
        <f>G53+G54</f>
        <v>13172960.01</v>
      </c>
    </row>
    <row r="53" spans="1:7" s="224" customFormat="1" ht="17.25" customHeight="1">
      <c r="A53" s="226" t="s">
        <v>363</v>
      </c>
      <c r="B53" s="239" t="s">
        <v>364</v>
      </c>
      <c r="C53" s="240">
        <v>200</v>
      </c>
      <c r="D53" s="221">
        <v>5869784</v>
      </c>
      <c r="E53" s="221">
        <v>5550000</v>
      </c>
      <c r="F53" s="221">
        <v>5550000</v>
      </c>
      <c r="G53" s="221">
        <v>12722960.01</v>
      </c>
    </row>
    <row r="54" spans="1:7" s="224" customFormat="1" ht="26.25" customHeight="1">
      <c r="A54" s="196" t="s">
        <v>365</v>
      </c>
      <c r="B54" s="239" t="s">
        <v>366</v>
      </c>
      <c r="C54" s="241">
        <v>200</v>
      </c>
      <c r="D54" s="242">
        <v>4450000</v>
      </c>
      <c r="E54" s="242">
        <v>4450000</v>
      </c>
      <c r="F54" s="243"/>
      <c r="G54" s="187">
        <v>450000</v>
      </c>
    </row>
    <row r="55" spans="1:7" s="224" customFormat="1" ht="72" customHeight="1">
      <c r="A55" s="244" t="s">
        <v>367</v>
      </c>
      <c r="B55" s="245">
        <v>1000000000</v>
      </c>
      <c r="C55" s="188"/>
      <c r="D55" s="246">
        <f>D57</f>
        <v>24000</v>
      </c>
      <c r="E55" s="246">
        <f>E57</f>
        <v>24000</v>
      </c>
      <c r="F55" s="246">
        <f>F57</f>
        <v>0</v>
      </c>
      <c r="G55" s="246">
        <f>G57</f>
        <v>24000</v>
      </c>
    </row>
    <row r="56" spans="1:7" s="250" customFormat="1" ht="24.75" customHeight="1">
      <c r="A56" s="178" t="s">
        <v>293</v>
      </c>
      <c r="B56" s="247">
        <v>1020000000</v>
      </c>
      <c r="C56" s="248"/>
      <c r="D56" s="249">
        <f aca="true" t="shared" si="8" ref="D56:G57">D57</f>
        <v>24000</v>
      </c>
      <c r="E56" s="249">
        <f t="shared" si="8"/>
        <v>24000</v>
      </c>
      <c r="F56" s="249">
        <f t="shared" si="8"/>
        <v>0</v>
      </c>
      <c r="G56" s="249">
        <f t="shared" si="8"/>
        <v>24000</v>
      </c>
    </row>
    <row r="57" spans="1:7" s="224" customFormat="1" ht="41.25" customHeight="1">
      <c r="A57" s="251" t="s">
        <v>368</v>
      </c>
      <c r="B57" s="252">
        <v>1020100000</v>
      </c>
      <c r="C57" s="184"/>
      <c r="D57" s="253">
        <f t="shared" si="8"/>
        <v>24000</v>
      </c>
      <c r="E57" s="253">
        <f t="shared" si="8"/>
        <v>24000</v>
      </c>
      <c r="F57" s="253">
        <f t="shared" si="8"/>
        <v>0</v>
      </c>
      <c r="G57" s="253">
        <f t="shared" si="8"/>
        <v>24000</v>
      </c>
    </row>
    <row r="58" spans="1:7" s="224" customFormat="1" ht="24" customHeight="1">
      <c r="A58" s="196" t="s">
        <v>369</v>
      </c>
      <c r="B58" s="62">
        <v>1020120100</v>
      </c>
      <c r="C58" s="184">
        <v>200</v>
      </c>
      <c r="D58" s="185">
        <v>24000</v>
      </c>
      <c r="E58" s="185">
        <v>24000</v>
      </c>
      <c r="F58" s="185"/>
      <c r="G58" s="185">
        <v>24000</v>
      </c>
    </row>
    <row r="59" spans="1:7" s="224" customFormat="1" ht="42.75" customHeight="1">
      <c r="A59" s="254" t="s">
        <v>370</v>
      </c>
      <c r="B59" s="245">
        <v>1200000000</v>
      </c>
      <c r="C59" s="188"/>
      <c r="D59" s="177">
        <f>D60</f>
        <v>24063349.169999998</v>
      </c>
      <c r="E59" s="177">
        <f>E60</f>
        <v>14959125.5</v>
      </c>
      <c r="F59" s="177">
        <f>F60</f>
        <v>0</v>
      </c>
      <c r="G59" s="177">
        <f>G60</f>
        <v>14961744.6</v>
      </c>
    </row>
    <row r="60" spans="1:7" s="224" customFormat="1" ht="25.5" customHeight="1">
      <c r="A60" s="178" t="s">
        <v>293</v>
      </c>
      <c r="B60" s="255">
        <v>1220000000</v>
      </c>
      <c r="C60" s="190"/>
      <c r="D60" s="180">
        <f>D61+D65+D68+D69+D70+D74+D77+D78+D79+D82+D86+D87</f>
        <v>24063349.169999998</v>
      </c>
      <c r="E60" s="180">
        <f>E61+E65+E68+E69+E70+E74+E77+E78+E79+E82+E86+E87</f>
        <v>14959125.5</v>
      </c>
      <c r="F60" s="180">
        <f>F61+F65+F68+F69+F70+F74+F77+F78+F79+F82+F86+F87</f>
        <v>0</v>
      </c>
      <c r="G60" s="180">
        <f>G61+G65+G68+G69+G70+G74+G77+G78+G79+G82+G86+G87</f>
        <v>14961744.6</v>
      </c>
    </row>
    <row r="61" spans="1:7" s="224" customFormat="1" ht="23.25" customHeight="1">
      <c r="A61" s="256" t="s">
        <v>371</v>
      </c>
      <c r="B61" s="257">
        <v>1220100000</v>
      </c>
      <c r="C61" s="258"/>
      <c r="D61" s="259">
        <f>D62</f>
        <v>5321696.8</v>
      </c>
      <c r="E61" s="259">
        <f>E62</f>
        <v>4472839.6</v>
      </c>
      <c r="F61" s="259">
        <f>F62</f>
        <v>0</v>
      </c>
      <c r="G61" s="259">
        <f>G62</f>
        <v>4472839.6</v>
      </c>
    </row>
    <row r="62" spans="1:7" s="224" customFormat="1" ht="63" customHeight="1">
      <c r="A62" s="260" t="s">
        <v>372</v>
      </c>
      <c r="B62" s="261" t="s">
        <v>373</v>
      </c>
      <c r="C62" s="190"/>
      <c r="D62" s="262">
        <f>D63+D64</f>
        <v>5321696.8</v>
      </c>
      <c r="E62" s="262">
        <f>E63+E64</f>
        <v>4472839.6</v>
      </c>
      <c r="F62" s="262">
        <f>F63+F64</f>
        <v>0</v>
      </c>
      <c r="G62" s="262">
        <f>G63+G64</f>
        <v>4472839.6</v>
      </c>
    </row>
    <row r="63" spans="1:7" s="224" customFormat="1" ht="63.75" customHeight="1">
      <c r="A63" s="182" t="s">
        <v>374</v>
      </c>
      <c r="B63" s="263" t="s">
        <v>373</v>
      </c>
      <c r="C63" s="184">
        <v>100</v>
      </c>
      <c r="D63" s="185">
        <v>4347839.6</v>
      </c>
      <c r="E63" s="264">
        <v>4347839.6</v>
      </c>
      <c r="F63" s="264"/>
      <c r="G63" s="264">
        <v>4347839.6</v>
      </c>
    </row>
    <row r="64" spans="1:7" s="224" customFormat="1" ht="60.75" customHeight="1">
      <c r="A64" s="182" t="s">
        <v>374</v>
      </c>
      <c r="B64" s="263" t="s">
        <v>373</v>
      </c>
      <c r="C64" s="184">
        <v>200</v>
      </c>
      <c r="D64" s="185">
        <v>973857.2</v>
      </c>
      <c r="E64" s="264">
        <v>125000</v>
      </c>
      <c r="F64" s="264"/>
      <c r="G64" s="264">
        <v>125000</v>
      </c>
    </row>
    <row r="65" spans="1:7" s="224" customFormat="1" ht="60.75" customHeight="1">
      <c r="A65" s="276" t="s">
        <v>496</v>
      </c>
      <c r="B65" s="520" t="s">
        <v>495</v>
      </c>
      <c r="C65" s="521">
        <v>200</v>
      </c>
      <c r="D65" s="259">
        <v>78947.37</v>
      </c>
      <c r="E65" s="522"/>
      <c r="F65" s="522"/>
      <c r="G65" s="522"/>
    </row>
    <row r="66" spans="1:7" s="224" customFormat="1" ht="25.5" customHeight="1">
      <c r="A66" s="531" t="s">
        <v>493</v>
      </c>
      <c r="B66" s="524"/>
      <c r="C66" s="525"/>
      <c r="D66" s="510">
        <v>75000</v>
      </c>
      <c r="E66" s="526"/>
      <c r="F66" s="526"/>
      <c r="G66" s="526"/>
    </row>
    <row r="67" spans="1:7" s="224" customFormat="1" ht="18.75" customHeight="1">
      <c r="A67" s="531" t="s">
        <v>494</v>
      </c>
      <c r="B67" s="524"/>
      <c r="C67" s="525"/>
      <c r="D67" s="510">
        <v>3947.37</v>
      </c>
      <c r="E67" s="526"/>
      <c r="F67" s="526"/>
      <c r="G67" s="526"/>
    </row>
    <row r="68" spans="1:7" s="224" customFormat="1" ht="79.5" customHeight="1">
      <c r="A68" s="523" t="s">
        <v>502</v>
      </c>
      <c r="B68" s="520" t="s">
        <v>500</v>
      </c>
      <c r="C68" s="521">
        <v>100</v>
      </c>
      <c r="D68" s="259">
        <v>773844.15</v>
      </c>
      <c r="E68" s="519"/>
      <c r="F68" s="519"/>
      <c r="G68" s="519"/>
    </row>
    <row r="69" spans="1:7" s="224" customFormat="1" ht="75" customHeight="1">
      <c r="A69" s="523" t="s">
        <v>503</v>
      </c>
      <c r="B69" s="520" t="s">
        <v>501</v>
      </c>
      <c r="C69" s="521">
        <v>100</v>
      </c>
      <c r="D69" s="259">
        <v>40728.74</v>
      </c>
      <c r="E69" s="519"/>
      <c r="F69" s="519"/>
      <c r="G69" s="519"/>
    </row>
    <row r="70" spans="1:7" s="224" customFormat="1" ht="30.75" customHeight="1">
      <c r="A70" s="265" t="s">
        <v>375</v>
      </c>
      <c r="B70" s="266" t="s">
        <v>376</v>
      </c>
      <c r="C70" s="267"/>
      <c r="D70" s="268">
        <f>D71+D72+D73</f>
        <v>5810248.41</v>
      </c>
      <c r="E70" s="268">
        <f>E71+E72+E73</f>
        <v>4736459.41</v>
      </c>
      <c r="F70" s="268">
        <f>F71+F72+F73</f>
        <v>0</v>
      </c>
      <c r="G70" s="268">
        <f>G71+G72+G73</f>
        <v>4738959.41</v>
      </c>
    </row>
    <row r="71" spans="1:7" s="224" customFormat="1" ht="51" customHeight="1">
      <c r="A71" s="182" t="s">
        <v>377</v>
      </c>
      <c r="B71" s="269" t="s">
        <v>378</v>
      </c>
      <c r="C71" s="184">
        <v>100</v>
      </c>
      <c r="D71" s="270">
        <v>4589759.41</v>
      </c>
      <c r="E71" s="270">
        <v>4589759.41</v>
      </c>
      <c r="F71" s="270"/>
      <c r="G71" s="270">
        <v>4589759.41</v>
      </c>
    </row>
    <row r="72" spans="1:7" s="224" customFormat="1" ht="54" customHeight="1">
      <c r="A72" s="182" t="s">
        <v>377</v>
      </c>
      <c r="B72" s="269" t="s">
        <v>378</v>
      </c>
      <c r="C72" s="184">
        <v>200</v>
      </c>
      <c r="D72" s="270">
        <v>1193062</v>
      </c>
      <c r="E72" s="270">
        <v>146700</v>
      </c>
      <c r="F72" s="270"/>
      <c r="G72" s="270">
        <v>149200</v>
      </c>
    </row>
    <row r="73" spans="1:7" s="224" customFormat="1" ht="54" customHeight="1">
      <c r="A73" s="271" t="s">
        <v>377</v>
      </c>
      <c r="B73" s="269" t="s">
        <v>378</v>
      </c>
      <c r="C73" s="272">
        <v>800</v>
      </c>
      <c r="D73" s="273">
        <v>27427</v>
      </c>
      <c r="E73" s="273"/>
      <c r="F73" s="273"/>
      <c r="G73" s="273"/>
    </row>
    <row r="74" spans="1:7" s="224" customFormat="1" ht="84.75" customHeight="1">
      <c r="A74" s="276" t="s">
        <v>379</v>
      </c>
      <c r="B74" s="528">
        <v>1220290020</v>
      </c>
      <c r="C74" s="521"/>
      <c r="D74" s="259">
        <f>D75+D76</f>
        <v>487600</v>
      </c>
      <c r="E74" s="259">
        <f>E75+E76</f>
        <v>487600</v>
      </c>
      <c r="F74" s="259">
        <f>F75+F76</f>
        <v>0</v>
      </c>
      <c r="G74" s="259">
        <f>G75+G76</f>
        <v>487600</v>
      </c>
    </row>
    <row r="75" spans="1:7" s="224" customFormat="1" ht="84.75" customHeight="1">
      <c r="A75" s="274" t="s">
        <v>475</v>
      </c>
      <c r="B75" s="275">
        <v>1220290020</v>
      </c>
      <c r="C75" s="184">
        <v>100</v>
      </c>
      <c r="D75" s="326">
        <v>475985.16</v>
      </c>
      <c r="E75" s="326">
        <v>475985.16</v>
      </c>
      <c r="F75" s="180"/>
      <c r="G75" s="326">
        <v>475985.16</v>
      </c>
    </row>
    <row r="76" spans="1:7" s="224" customFormat="1" ht="84.75" customHeight="1">
      <c r="A76" s="274" t="s">
        <v>475</v>
      </c>
      <c r="B76" s="275">
        <v>1220290020</v>
      </c>
      <c r="C76" s="184">
        <v>200</v>
      </c>
      <c r="D76" s="326">
        <v>11614.84</v>
      </c>
      <c r="E76" s="326">
        <v>11614.84</v>
      </c>
      <c r="F76" s="180"/>
      <c r="G76" s="326">
        <v>11614.84</v>
      </c>
    </row>
    <row r="77" spans="1:7" s="224" customFormat="1" ht="84.75" customHeight="1">
      <c r="A77" s="523" t="s">
        <v>502</v>
      </c>
      <c r="B77" s="528">
        <v>1220280340</v>
      </c>
      <c r="C77" s="521">
        <v>100</v>
      </c>
      <c r="D77" s="259">
        <v>2321532.44</v>
      </c>
      <c r="E77" s="518"/>
      <c r="F77" s="518"/>
      <c r="G77" s="518"/>
    </row>
    <row r="78" spans="1:7" s="224" customFormat="1" ht="84.75" customHeight="1">
      <c r="A78" s="523" t="s">
        <v>503</v>
      </c>
      <c r="B78" s="528" t="s">
        <v>505</v>
      </c>
      <c r="C78" s="521">
        <v>100</v>
      </c>
      <c r="D78" s="259">
        <v>122186.22</v>
      </c>
      <c r="E78" s="518"/>
      <c r="F78" s="518"/>
      <c r="G78" s="518"/>
    </row>
    <row r="79" spans="1:7" s="224" customFormat="1" ht="66" customHeight="1">
      <c r="A79" s="265" t="s">
        <v>509</v>
      </c>
      <c r="B79" s="528" t="s">
        <v>508</v>
      </c>
      <c r="C79" s="521">
        <v>200</v>
      </c>
      <c r="D79" s="259">
        <f>D80+D81</f>
        <v>35902</v>
      </c>
      <c r="E79" s="259">
        <f>E80+E81</f>
        <v>35902</v>
      </c>
      <c r="F79" s="259">
        <f>F80+F81</f>
        <v>0</v>
      </c>
      <c r="G79" s="259">
        <f>G80+G81</f>
        <v>35958</v>
      </c>
    </row>
    <row r="80" spans="1:7" s="224" customFormat="1" ht="21.75" customHeight="1">
      <c r="A80" s="509" t="s">
        <v>493</v>
      </c>
      <c r="B80" s="535"/>
      <c r="C80" s="525"/>
      <c r="D80" s="513">
        <v>34106</v>
      </c>
      <c r="E80" s="513">
        <v>34106</v>
      </c>
      <c r="F80" s="262"/>
      <c r="G80" s="513">
        <v>34160</v>
      </c>
    </row>
    <row r="81" spans="1:7" s="224" customFormat="1" ht="20.25" customHeight="1">
      <c r="A81" s="509" t="s">
        <v>494</v>
      </c>
      <c r="B81" s="535"/>
      <c r="C81" s="525"/>
      <c r="D81" s="513">
        <v>1796</v>
      </c>
      <c r="E81" s="513">
        <v>1796</v>
      </c>
      <c r="F81" s="262"/>
      <c r="G81" s="513">
        <v>1798</v>
      </c>
    </row>
    <row r="82" spans="1:7" s="224" customFormat="1" ht="51" customHeight="1">
      <c r="A82" s="527" t="s">
        <v>380</v>
      </c>
      <c r="B82" s="277">
        <v>1220300000</v>
      </c>
      <c r="C82" s="267"/>
      <c r="D82" s="278">
        <f>D83+D84+D85</f>
        <v>6830587.59</v>
      </c>
      <c r="E82" s="278">
        <f>E83+E84+E85</f>
        <v>5226324.49</v>
      </c>
      <c r="F82" s="278">
        <f>F83+F84+F85</f>
        <v>0</v>
      </c>
      <c r="G82" s="278">
        <f>G83+G84+G85</f>
        <v>5226387.59</v>
      </c>
    </row>
    <row r="83" spans="1:7" s="224" customFormat="1" ht="50.25" customHeight="1">
      <c r="A83" s="182" t="s">
        <v>381</v>
      </c>
      <c r="B83" s="166">
        <v>1220300050</v>
      </c>
      <c r="C83" s="184">
        <v>100</v>
      </c>
      <c r="D83" s="185">
        <v>5077387.59</v>
      </c>
      <c r="E83" s="264">
        <v>5077387.59</v>
      </c>
      <c r="F83" s="185"/>
      <c r="G83" s="264">
        <v>5077387.59</v>
      </c>
    </row>
    <row r="84" spans="1:7" s="224" customFormat="1" ht="51" customHeight="1">
      <c r="A84" s="182" t="s">
        <v>381</v>
      </c>
      <c r="B84" s="166">
        <v>1220300050</v>
      </c>
      <c r="C84" s="184">
        <v>200</v>
      </c>
      <c r="D84" s="185">
        <v>1751700</v>
      </c>
      <c r="E84" s="279">
        <v>148936.9</v>
      </c>
      <c r="F84" s="185"/>
      <c r="G84" s="279">
        <v>149000</v>
      </c>
    </row>
    <row r="85" spans="1:7" s="224" customFormat="1" ht="53.25" customHeight="1">
      <c r="A85" s="182" t="s">
        <v>381</v>
      </c>
      <c r="B85" s="166">
        <v>1220300050</v>
      </c>
      <c r="C85" s="184">
        <v>800</v>
      </c>
      <c r="D85" s="185">
        <v>1500</v>
      </c>
      <c r="E85" s="185"/>
      <c r="F85" s="185"/>
      <c r="G85" s="198"/>
    </row>
    <row r="86" spans="1:7" s="224" customFormat="1" ht="72" customHeight="1">
      <c r="A86" s="523" t="s">
        <v>502</v>
      </c>
      <c r="B86" s="530">
        <v>1220380340</v>
      </c>
      <c r="C86" s="521">
        <v>100</v>
      </c>
      <c r="D86" s="259">
        <v>2128071.41</v>
      </c>
      <c r="E86" s="518"/>
      <c r="F86" s="518"/>
      <c r="G86" s="529"/>
    </row>
    <row r="87" spans="1:7" s="224" customFormat="1" ht="80.25" customHeight="1">
      <c r="A87" s="523" t="s">
        <v>503</v>
      </c>
      <c r="B87" s="530" t="s">
        <v>506</v>
      </c>
      <c r="C87" s="521">
        <v>100</v>
      </c>
      <c r="D87" s="259">
        <v>112004.04</v>
      </c>
      <c r="E87" s="518"/>
      <c r="F87" s="518"/>
      <c r="G87" s="529"/>
    </row>
    <row r="88" spans="1:7" ht="97.5" customHeight="1">
      <c r="A88" s="280" t="s">
        <v>382</v>
      </c>
      <c r="B88" s="281">
        <v>1300000000</v>
      </c>
      <c r="C88" s="282"/>
      <c r="D88" s="283">
        <f>D91</f>
        <v>32484</v>
      </c>
      <c r="E88" s="283">
        <f>E91</f>
        <v>32484</v>
      </c>
      <c r="F88" s="283">
        <f>F91</f>
        <v>0</v>
      </c>
      <c r="G88" s="283">
        <f>G91</f>
        <v>32484</v>
      </c>
    </row>
    <row r="89" spans="1:7" ht="24" customHeight="1">
      <c r="A89" s="178" t="s">
        <v>293</v>
      </c>
      <c r="B89" s="203">
        <v>1320000000</v>
      </c>
      <c r="C89" s="190"/>
      <c r="D89" s="180">
        <f aca="true" t="shared" si="9" ref="D89:G90">D90</f>
        <v>32484</v>
      </c>
      <c r="E89" s="180">
        <f t="shared" si="9"/>
        <v>32484</v>
      </c>
      <c r="F89" s="180">
        <f t="shared" si="9"/>
        <v>0</v>
      </c>
      <c r="G89" s="180">
        <f t="shared" si="9"/>
        <v>32484</v>
      </c>
    </row>
    <row r="90" spans="1:7" ht="54.75" customHeight="1">
      <c r="A90" s="284" t="s">
        <v>383</v>
      </c>
      <c r="B90" s="285">
        <v>1320100000</v>
      </c>
      <c r="C90" s="286"/>
      <c r="D90" s="180">
        <f t="shared" si="9"/>
        <v>32484</v>
      </c>
      <c r="E90" s="180">
        <f t="shared" si="9"/>
        <v>32484</v>
      </c>
      <c r="F90" s="180">
        <f t="shared" si="9"/>
        <v>0</v>
      </c>
      <c r="G90" s="180">
        <f t="shared" si="9"/>
        <v>32484</v>
      </c>
    </row>
    <row r="91" spans="1:7" ht="57.75" customHeight="1">
      <c r="A91" s="287" t="s">
        <v>384</v>
      </c>
      <c r="B91" s="288" t="s">
        <v>385</v>
      </c>
      <c r="C91" s="227">
        <v>300</v>
      </c>
      <c r="D91" s="235">
        <v>32484</v>
      </c>
      <c r="E91" s="235">
        <v>32484</v>
      </c>
      <c r="F91" s="235"/>
      <c r="G91" s="222">
        <v>32484</v>
      </c>
    </row>
    <row r="92" spans="1:7" ht="58.5" customHeight="1">
      <c r="A92" s="289" t="s">
        <v>386</v>
      </c>
      <c r="B92" s="290">
        <v>1400000000</v>
      </c>
      <c r="C92" s="291"/>
      <c r="D92" s="230">
        <f>D95</f>
        <v>737220</v>
      </c>
      <c r="E92" s="230">
        <f>E95</f>
        <v>600000</v>
      </c>
      <c r="F92" s="230">
        <f>F95</f>
        <v>0</v>
      </c>
      <c r="G92" s="230">
        <f>G95</f>
        <v>370000</v>
      </c>
    </row>
    <row r="93" spans="1:7" ht="24.75" customHeight="1">
      <c r="A93" s="178" t="s">
        <v>293</v>
      </c>
      <c r="B93" s="292">
        <v>1420000000</v>
      </c>
      <c r="C93" s="190"/>
      <c r="D93" s="180">
        <f aca="true" t="shared" si="10" ref="D93:G94">D94</f>
        <v>737220</v>
      </c>
      <c r="E93" s="180">
        <f t="shared" si="10"/>
        <v>600000</v>
      </c>
      <c r="F93" s="180">
        <f t="shared" si="10"/>
        <v>0</v>
      </c>
      <c r="G93" s="180">
        <f t="shared" si="10"/>
        <v>370000</v>
      </c>
    </row>
    <row r="94" spans="1:7" ht="58.5" customHeight="1">
      <c r="A94" s="293" t="s">
        <v>387</v>
      </c>
      <c r="B94" s="292">
        <v>1420100000</v>
      </c>
      <c r="C94" s="190"/>
      <c r="D94" s="180">
        <f t="shared" si="10"/>
        <v>737220</v>
      </c>
      <c r="E94" s="180">
        <f t="shared" si="10"/>
        <v>600000</v>
      </c>
      <c r="F94" s="180">
        <f t="shared" si="10"/>
        <v>0</v>
      </c>
      <c r="G94" s="180">
        <f t="shared" si="10"/>
        <v>370000</v>
      </c>
    </row>
    <row r="95" spans="1:7" ht="74.25" customHeight="1">
      <c r="A95" s="233" t="s">
        <v>388</v>
      </c>
      <c r="B95" s="294" t="s">
        <v>389</v>
      </c>
      <c r="C95" s="295">
        <v>200</v>
      </c>
      <c r="D95" s="296">
        <v>737220</v>
      </c>
      <c r="E95" s="235">
        <v>600000</v>
      </c>
      <c r="F95" s="235"/>
      <c r="G95" s="222">
        <v>370000</v>
      </c>
    </row>
    <row r="96" spans="1:7" ht="94.5" customHeight="1">
      <c r="A96" s="174" t="s">
        <v>390</v>
      </c>
      <c r="B96" s="245">
        <v>1100000000</v>
      </c>
      <c r="C96" s="188"/>
      <c r="D96" s="177">
        <f>D99</f>
        <v>52683</v>
      </c>
      <c r="E96" s="177">
        <f>E99</f>
        <v>50000</v>
      </c>
      <c r="F96" s="177">
        <f>F99</f>
        <v>0</v>
      </c>
      <c r="G96" s="177">
        <f>G99</f>
        <v>50000</v>
      </c>
    </row>
    <row r="97" spans="1:7" ht="27" customHeight="1">
      <c r="A97" s="178" t="s">
        <v>293</v>
      </c>
      <c r="B97" s="203">
        <v>1120000000</v>
      </c>
      <c r="C97" s="190"/>
      <c r="D97" s="180">
        <f aca="true" t="shared" si="11" ref="D97:G98">D98</f>
        <v>52683</v>
      </c>
      <c r="E97" s="180">
        <f t="shared" si="11"/>
        <v>50000</v>
      </c>
      <c r="F97" s="180">
        <f t="shared" si="11"/>
        <v>0</v>
      </c>
      <c r="G97" s="180">
        <f t="shared" si="11"/>
        <v>50000</v>
      </c>
    </row>
    <row r="98" spans="1:7" ht="36" customHeight="1">
      <c r="A98" s="194" t="s">
        <v>391</v>
      </c>
      <c r="B98" s="203">
        <v>1120100000</v>
      </c>
      <c r="C98" s="190"/>
      <c r="D98" s="180">
        <f t="shared" si="11"/>
        <v>52683</v>
      </c>
      <c r="E98" s="180">
        <f t="shared" si="11"/>
        <v>50000</v>
      </c>
      <c r="F98" s="180">
        <f t="shared" si="11"/>
        <v>0</v>
      </c>
      <c r="G98" s="180">
        <f t="shared" si="11"/>
        <v>50000</v>
      </c>
    </row>
    <row r="99" spans="1:7" ht="33" customHeight="1">
      <c r="A99" s="182" t="s">
        <v>392</v>
      </c>
      <c r="B99" s="294" t="s">
        <v>393</v>
      </c>
      <c r="C99" s="295">
        <v>200</v>
      </c>
      <c r="D99" s="297">
        <v>52683</v>
      </c>
      <c r="E99" s="296">
        <v>50000</v>
      </c>
      <c r="F99" s="296"/>
      <c r="G99" s="298">
        <v>50000</v>
      </c>
    </row>
    <row r="100" spans="1:7" ht="75" customHeight="1">
      <c r="A100" s="174" t="s">
        <v>394</v>
      </c>
      <c r="B100" s="200">
        <v>1600000000</v>
      </c>
      <c r="C100" s="188"/>
      <c r="D100" s="299">
        <f>D103</f>
        <v>3000</v>
      </c>
      <c r="E100" s="300"/>
      <c r="F100" s="300"/>
      <c r="G100" s="301"/>
    </row>
    <row r="101" spans="1:7" ht="24" customHeight="1">
      <c r="A101" s="178" t="s">
        <v>293</v>
      </c>
      <c r="B101" s="292">
        <v>1620000000</v>
      </c>
      <c r="C101" s="190"/>
      <c r="D101" s="302">
        <f>D102</f>
        <v>3000</v>
      </c>
      <c r="E101" s="262"/>
      <c r="F101" s="262"/>
      <c r="G101" s="303"/>
    </row>
    <row r="102" spans="1:7" ht="25.5" customHeight="1">
      <c r="A102" s="304" t="s">
        <v>395</v>
      </c>
      <c r="B102" s="292">
        <v>1620100000</v>
      </c>
      <c r="C102" s="190"/>
      <c r="D102" s="302">
        <f>D103</f>
        <v>3000</v>
      </c>
      <c r="E102" s="262"/>
      <c r="F102" s="262"/>
      <c r="G102" s="303"/>
    </row>
    <row r="103" spans="1:7" ht="29.25" customHeight="1">
      <c r="A103" s="305" t="s">
        <v>396</v>
      </c>
      <c r="B103" s="62">
        <v>1620190140</v>
      </c>
      <c r="C103" s="184"/>
      <c r="D103" s="198">
        <v>3000</v>
      </c>
      <c r="E103" s="185"/>
      <c r="F103" s="185"/>
      <c r="G103" s="198"/>
    </row>
    <row r="104" spans="1:7" ht="31.5" customHeight="1">
      <c r="A104" s="516" t="s">
        <v>510</v>
      </c>
      <c r="B104" s="175">
        <v>1700000000</v>
      </c>
      <c r="C104" s="517"/>
      <c r="D104" s="299">
        <f>D105</f>
        <v>42284428.44</v>
      </c>
      <c r="E104" s="177"/>
      <c r="F104" s="177"/>
      <c r="G104" s="299"/>
    </row>
    <row r="105" spans="1:7" ht="29.25" customHeight="1">
      <c r="A105" s="178" t="s">
        <v>511</v>
      </c>
      <c r="B105" s="203">
        <v>1710000000</v>
      </c>
      <c r="C105" s="184"/>
      <c r="D105" s="338">
        <f>D107</f>
        <v>42284428.44</v>
      </c>
      <c r="E105" s="185"/>
      <c r="F105" s="185"/>
      <c r="G105" s="198"/>
    </row>
    <row r="106" spans="1:7" ht="16.5" customHeight="1">
      <c r="A106" s="178" t="s">
        <v>512</v>
      </c>
      <c r="B106" s="203" t="s">
        <v>513</v>
      </c>
      <c r="C106" s="184"/>
      <c r="D106" s="338">
        <f>D107</f>
        <v>42284428.44</v>
      </c>
      <c r="E106" s="185"/>
      <c r="F106" s="185"/>
      <c r="G106" s="198"/>
    </row>
    <row r="107" spans="1:7" ht="81" customHeight="1">
      <c r="A107" s="305" t="s">
        <v>499</v>
      </c>
      <c r="B107" s="389" t="s">
        <v>497</v>
      </c>
      <c r="C107" s="184"/>
      <c r="D107" s="198">
        <v>42284428.44</v>
      </c>
      <c r="E107" s="185"/>
      <c r="F107" s="185"/>
      <c r="G107" s="198"/>
    </row>
    <row r="108" spans="1:7" ht="29.25" customHeight="1">
      <c r="A108" s="509" t="s">
        <v>493</v>
      </c>
      <c r="B108" s="389"/>
      <c r="C108" s="184"/>
      <c r="D108" s="417">
        <v>42280200</v>
      </c>
      <c r="E108" s="185"/>
      <c r="F108" s="185"/>
      <c r="G108" s="198"/>
    </row>
    <row r="109" spans="1:7" ht="29.25" customHeight="1">
      <c r="A109" s="509" t="s">
        <v>494</v>
      </c>
      <c r="B109" s="389"/>
      <c r="C109" s="184"/>
      <c r="D109" s="417">
        <v>4228.44</v>
      </c>
      <c r="E109" s="185"/>
      <c r="F109" s="185"/>
      <c r="G109" s="198"/>
    </row>
    <row r="110" spans="1:7" s="224" customFormat="1" ht="174.75" customHeight="1">
      <c r="A110" s="306" t="s">
        <v>397</v>
      </c>
      <c r="B110" s="307">
        <v>4000000000</v>
      </c>
      <c r="C110" s="308"/>
      <c r="D110" s="309">
        <f>D111+D115+D116+D120+D121+D122+D123+D124+D125+D128+D129+D130+D131+D132+D133</f>
        <v>23376004.88</v>
      </c>
      <c r="E110" s="309">
        <f>E111+E115+E116+E120+E121+E122+E123+E124+E125+E128+E129+E130+E131+E132+E133</f>
        <v>22679825.5</v>
      </c>
      <c r="F110" s="309">
        <f>F111+F115+F116+F120+F121+F122+F123+F124+F125+F128+F129+F130+F131+F132+F133</f>
        <v>1557411.5</v>
      </c>
      <c r="G110" s="309">
        <f>G111+G115+G116+G120+G121+G122+G123+G124+G125+G128+G129+G130+G131+G132+G133</f>
        <v>25726479.39</v>
      </c>
    </row>
    <row r="111" spans="1:8" s="224" customFormat="1" ht="44.25" customHeight="1">
      <c r="A111" s="310" t="s">
        <v>398</v>
      </c>
      <c r="B111" s="311">
        <v>4000000010</v>
      </c>
      <c r="C111" s="312"/>
      <c r="D111" s="313">
        <f>D112+D113+D114</f>
        <v>10941483</v>
      </c>
      <c r="E111" s="313">
        <f>E112+E113+E114</f>
        <v>10941483</v>
      </c>
      <c r="F111" s="313">
        <f>F112+F113+F114</f>
        <v>0</v>
      </c>
      <c r="G111" s="313">
        <f>G112+G113+G114</f>
        <v>10941483</v>
      </c>
      <c r="H111" s="314"/>
    </row>
    <row r="112" spans="1:7" s="224" customFormat="1" ht="42.75" customHeight="1">
      <c r="A112" s="196" t="s">
        <v>399</v>
      </c>
      <c r="B112" s="62">
        <v>4000000010</v>
      </c>
      <c r="C112" s="184">
        <v>100</v>
      </c>
      <c r="D112" s="185">
        <v>10558062</v>
      </c>
      <c r="E112" s="185">
        <v>10558062</v>
      </c>
      <c r="F112" s="185"/>
      <c r="G112" s="185">
        <v>10558062</v>
      </c>
    </row>
    <row r="113" spans="1:7" s="224" customFormat="1" ht="39" customHeight="1">
      <c r="A113" s="196" t="s">
        <v>399</v>
      </c>
      <c r="B113" s="62">
        <v>4000000010</v>
      </c>
      <c r="C113" s="184">
        <v>200</v>
      </c>
      <c r="D113" s="198">
        <v>381421</v>
      </c>
      <c r="E113" s="198">
        <v>381421</v>
      </c>
      <c r="F113" s="198"/>
      <c r="G113" s="198">
        <v>381421</v>
      </c>
    </row>
    <row r="114" spans="1:7" s="224" customFormat="1" ht="41.25" customHeight="1">
      <c r="A114" s="196" t="s">
        <v>399</v>
      </c>
      <c r="B114" s="62">
        <v>4000000010</v>
      </c>
      <c r="C114" s="184">
        <v>800</v>
      </c>
      <c r="D114" s="185">
        <v>2000</v>
      </c>
      <c r="E114" s="185">
        <v>2000</v>
      </c>
      <c r="F114" s="185"/>
      <c r="G114" s="185">
        <v>2000</v>
      </c>
    </row>
    <row r="115" spans="1:7" s="224" customFormat="1" ht="33" customHeight="1">
      <c r="A115" s="310" t="s">
        <v>400</v>
      </c>
      <c r="B115" s="315">
        <v>4000000020</v>
      </c>
      <c r="C115" s="316">
        <v>100</v>
      </c>
      <c r="D115" s="317">
        <v>1301411.5</v>
      </c>
      <c r="E115" s="317">
        <v>1301411.5</v>
      </c>
      <c r="F115" s="317">
        <v>1301411.5</v>
      </c>
      <c r="G115" s="317">
        <v>1301411.5</v>
      </c>
    </row>
    <row r="116" spans="1:7" s="224" customFormat="1" ht="73.5" customHeight="1">
      <c r="A116" s="310" t="s">
        <v>401</v>
      </c>
      <c r="B116" s="89">
        <v>4000000060</v>
      </c>
      <c r="C116" s="316"/>
      <c r="D116" s="318">
        <f>D117+D118+D119</f>
        <v>6581491</v>
      </c>
      <c r="E116" s="318">
        <f>E117+E118+E119</f>
        <v>6416275</v>
      </c>
      <c r="F116" s="318">
        <f>F117+F118+F119</f>
        <v>0</v>
      </c>
      <c r="G116" s="318">
        <f>G117+G118+G119</f>
        <v>5361813.4</v>
      </c>
    </row>
    <row r="117" spans="1:7" s="224" customFormat="1" ht="59.25" customHeight="1">
      <c r="A117" s="319" t="s">
        <v>402</v>
      </c>
      <c r="B117" s="62">
        <v>4000000060</v>
      </c>
      <c r="C117" s="241">
        <v>100</v>
      </c>
      <c r="D117" s="185">
        <v>5828011</v>
      </c>
      <c r="E117" s="185">
        <v>5828011</v>
      </c>
      <c r="F117" s="185"/>
      <c r="G117" s="185">
        <v>5359691.4</v>
      </c>
    </row>
    <row r="118" spans="1:7" s="224" customFormat="1" ht="60.75" customHeight="1">
      <c r="A118" s="319" t="s">
        <v>403</v>
      </c>
      <c r="B118" s="62">
        <v>4000000060</v>
      </c>
      <c r="C118" s="241">
        <v>200</v>
      </c>
      <c r="D118" s="185">
        <v>751358</v>
      </c>
      <c r="E118" s="185">
        <v>586142</v>
      </c>
      <c r="F118" s="185"/>
      <c r="G118" s="185"/>
    </row>
    <row r="119" spans="1:7" s="224" customFormat="1" ht="60.75" customHeight="1">
      <c r="A119" s="319" t="s">
        <v>403</v>
      </c>
      <c r="B119" s="62">
        <v>4000000060</v>
      </c>
      <c r="C119" s="241">
        <v>800</v>
      </c>
      <c r="D119" s="185">
        <v>2122</v>
      </c>
      <c r="E119" s="185">
        <v>2122</v>
      </c>
      <c r="F119" s="185"/>
      <c r="G119" s="185">
        <v>2122</v>
      </c>
    </row>
    <row r="120" spans="1:7" s="231" customFormat="1" ht="66" customHeight="1">
      <c r="A120" s="310" t="s">
        <v>404</v>
      </c>
      <c r="B120" s="315">
        <v>4000020120</v>
      </c>
      <c r="C120" s="316">
        <v>800</v>
      </c>
      <c r="D120" s="320">
        <v>100000</v>
      </c>
      <c r="E120" s="320">
        <v>100000</v>
      </c>
      <c r="F120" s="320"/>
      <c r="G120" s="321">
        <v>100000</v>
      </c>
    </row>
    <row r="121" spans="1:7" s="231" customFormat="1" ht="38.25" customHeight="1">
      <c r="A121" s="310" t="s">
        <v>405</v>
      </c>
      <c r="B121" s="315">
        <v>4000090080</v>
      </c>
      <c r="C121" s="316">
        <v>800</v>
      </c>
      <c r="D121" s="317">
        <v>28452</v>
      </c>
      <c r="E121" s="317"/>
      <c r="F121" s="317"/>
      <c r="G121" s="317"/>
    </row>
    <row r="122" spans="1:7" s="231" customFormat="1" ht="41.25" customHeight="1">
      <c r="A122" s="310" t="s">
        <v>406</v>
      </c>
      <c r="B122" s="315">
        <v>4000020140</v>
      </c>
      <c r="C122" s="316">
        <v>200</v>
      </c>
      <c r="D122" s="317">
        <v>10000</v>
      </c>
      <c r="E122" s="317">
        <v>10000</v>
      </c>
      <c r="F122" s="317">
        <v>10000</v>
      </c>
      <c r="G122" s="317">
        <v>10000</v>
      </c>
    </row>
    <row r="123" spans="1:7" s="231" customFormat="1" ht="30" customHeight="1">
      <c r="A123" s="310" t="s">
        <v>407</v>
      </c>
      <c r="B123" s="322">
        <v>4000020150</v>
      </c>
      <c r="C123" s="316">
        <v>200</v>
      </c>
      <c r="D123" s="317">
        <v>70000</v>
      </c>
      <c r="E123" s="317">
        <v>70000</v>
      </c>
      <c r="F123" s="317">
        <v>81000</v>
      </c>
      <c r="G123" s="317">
        <v>70000</v>
      </c>
    </row>
    <row r="124" spans="1:7" s="231" customFormat="1" ht="26.25" customHeight="1">
      <c r="A124" s="310" t="s">
        <v>408</v>
      </c>
      <c r="B124" s="315">
        <v>4000020170</v>
      </c>
      <c r="C124" s="316">
        <v>200</v>
      </c>
      <c r="D124" s="317">
        <v>30000</v>
      </c>
      <c r="E124" s="317"/>
      <c r="F124" s="317"/>
      <c r="G124" s="317"/>
    </row>
    <row r="125" spans="1:7" s="224" customFormat="1" ht="54" customHeight="1">
      <c r="A125" s="310" t="s">
        <v>409</v>
      </c>
      <c r="B125" s="315">
        <v>4000090050</v>
      </c>
      <c r="C125" s="323"/>
      <c r="D125" s="313">
        <f>D126+D127</f>
        <v>200000</v>
      </c>
      <c r="E125" s="313">
        <f>E126+E127</f>
        <v>50000</v>
      </c>
      <c r="F125" s="313">
        <f>F126+F127</f>
        <v>0</v>
      </c>
      <c r="G125" s="313">
        <f>G126+G127</f>
        <v>50000</v>
      </c>
    </row>
    <row r="126" spans="1:7" s="224" customFormat="1" ht="54" customHeight="1">
      <c r="A126" s="274" t="s">
        <v>409</v>
      </c>
      <c r="B126" s="324">
        <v>4000090050</v>
      </c>
      <c r="C126" s="325">
        <v>200</v>
      </c>
      <c r="D126" s="326">
        <v>132856.16</v>
      </c>
      <c r="E126" s="262">
        <v>10000</v>
      </c>
      <c r="F126" s="180"/>
      <c r="G126" s="303">
        <v>10000</v>
      </c>
    </row>
    <row r="127" spans="1:7" s="224" customFormat="1" ht="54" customHeight="1">
      <c r="A127" s="274" t="s">
        <v>409</v>
      </c>
      <c r="B127" s="324">
        <v>4000090050</v>
      </c>
      <c r="C127" s="325">
        <v>800</v>
      </c>
      <c r="D127" s="264">
        <v>67143.84</v>
      </c>
      <c r="E127" s="262">
        <v>40000</v>
      </c>
      <c r="F127" s="180"/>
      <c r="G127" s="303">
        <v>40000</v>
      </c>
    </row>
    <row r="128" spans="1:7" s="231" customFormat="1" ht="54.75" customHeight="1">
      <c r="A128" s="327" t="s">
        <v>410</v>
      </c>
      <c r="B128" s="322">
        <v>4000090060</v>
      </c>
      <c r="C128" s="328">
        <v>300</v>
      </c>
      <c r="D128" s="329">
        <v>144000</v>
      </c>
      <c r="E128" s="329">
        <v>144000</v>
      </c>
      <c r="F128" s="329"/>
      <c r="G128" s="321">
        <v>144000</v>
      </c>
    </row>
    <row r="129" spans="1:7" s="231" customFormat="1" ht="51.75" customHeight="1">
      <c r="A129" s="330" t="s">
        <v>411</v>
      </c>
      <c r="B129" s="331" t="s">
        <v>412</v>
      </c>
      <c r="C129" s="323">
        <v>200</v>
      </c>
      <c r="D129" s="313">
        <v>100000</v>
      </c>
      <c r="E129" s="313">
        <v>100000</v>
      </c>
      <c r="F129" s="313"/>
      <c r="G129" s="332">
        <v>100000</v>
      </c>
    </row>
    <row r="130" spans="1:7" s="231" customFormat="1" ht="49.5" customHeight="1">
      <c r="A130" s="310" t="s">
        <v>413</v>
      </c>
      <c r="B130" s="311">
        <v>4000090110</v>
      </c>
      <c r="C130" s="333">
        <v>200</v>
      </c>
      <c r="D130" s="332">
        <v>460000</v>
      </c>
      <c r="E130" s="313">
        <v>460000</v>
      </c>
      <c r="F130" s="332">
        <v>165000</v>
      </c>
      <c r="G130" s="313">
        <v>460000</v>
      </c>
    </row>
    <row r="131" spans="1:7" s="231" customFormat="1" ht="39.75" customHeight="1">
      <c r="A131" s="310" t="s">
        <v>414</v>
      </c>
      <c r="B131" s="89">
        <v>4000090100</v>
      </c>
      <c r="C131" s="323">
        <v>800</v>
      </c>
      <c r="D131" s="313">
        <v>3369167.38</v>
      </c>
      <c r="E131" s="313">
        <v>1286656</v>
      </c>
      <c r="F131" s="313"/>
      <c r="G131" s="332">
        <v>4187771.49</v>
      </c>
    </row>
    <row r="132" spans="1:7" s="231" customFormat="1" ht="97.5" customHeight="1">
      <c r="A132" s="310" t="s">
        <v>415</v>
      </c>
      <c r="B132" s="89">
        <v>4000090130</v>
      </c>
      <c r="C132" s="323">
        <v>800</v>
      </c>
      <c r="D132" s="313">
        <v>40000</v>
      </c>
      <c r="E132" s="313"/>
      <c r="F132" s="313"/>
      <c r="G132" s="313"/>
    </row>
    <row r="133" spans="1:7" s="231" customFormat="1" ht="25.5" customHeight="1">
      <c r="A133" s="310" t="s">
        <v>182</v>
      </c>
      <c r="B133" s="315"/>
      <c r="C133" s="323"/>
      <c r="D133" s="334"/>
      <c r="E133" s="313">
        <v>1800000</v>
      </c>
      <c r="F133" s="313"/>
      <c r="G133" s="332">
        <v>3000000</v>
      </c>
    </row>
    <row r="134" spans="1:7" ht="15.75">
      <c r="A134" s="335" t="s">
        <v>416</v>
      </c>
      <c r="B134" s="336"/>
      <c r="C134" s="337"/>
      <c r="D134" s="338">
        <f>D5+D110</f>
        <v>144973622.24</v>
      </c>
      <c r="E134" s="338">
        <f>E5+E110</f>
        <v>68836806</v>
      </c>
      <c r="F134" s="338">
        <f>F5+F110</f>
        <v>7536451.5</v>
      </c>
      <c r="G134" s="338">
        <f>G5+G110</f>
        <v>67097160</v>
      </c>
    </row>
    <row r="135" spans="4:7" ht="12.75">
      <c r="D135" s="339"/>
      <c r="E135" s="339"/>
      <c r="F135" s="339"/>
      <c r="G135" s="339"/>
    </row>
    <row r="136" spans="4:8" ht="12.75">
      <c r="D136" s="340"/>
      <c r="E136" s="340"/>
      <c r="F136" s="340"/>
      <c r="G136" s="340"/>
      <c r="H136" s="341"/>
    </row>
    <row r="137" spans="4:8" ht="12.75">
      <c r="D137" s="340"/>
      <c r="E137" s="340"/>
      <c r="F137" s="340"/>
      <c r="G137" s="340"/>
      <c r="H137" s="341"/>
    </row>
    <row r="138" spans="4:8" ht="12.75">
      <c r="D138" s="340"/>
      <c r="E138" s="340"/>
      <c r="F138" s="340"/>
      <c r="G138" s="340"/>
      <c r="H138" s="341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3"/>
  <sheetViews>
    <sheetView zoomScale="160" zoomScaleNormal="160" zoomScalePageLayoutView="0" workbookViewId="0" topLeftCell="A94">
      <selection activeCell="G136" sqref="G136:G137"/>
    </sheetView>
  </sheetViews>
  <sheetFormatPr defaultColWidth="8.88671875" defaultRowHeight="12.75"/>
  <cols>
    <col min="1" max="1" width="28.4453125" style="500" customWidth="1"/>
    <col min="2" max="3" width="2.99609375" style="500" customWidth="1"/>
    <col min="4" max="4" width="2.5546875" style="500" customWidth="1"/>
    <col min="5" max="5" width="8.4453125" style="500" customWidth="1"/>
    <col min="6" max="6" width="3.10546875" style="500" customWidth="1"/>
    <col min="7" max="7" width="7.77734375" style="502" customWidth="1"/>
    <col min="8" max="8" width="12.10546875" style="502" hidden="1" customWidth="1"/>
    <col min="9" max="9" width="7.99609375" style="502" customWidth="1"/>
    <col min="10" max="10" width="7.99609375" style="339" customWidth="1"/>
    <col min="11" max="11" width="10.5546875" style="344" bestFit="1" customWidth="1"/>
    <col min="12" max="12" width="10.6640625" style="344" bestFit="1" customWidth="1"/>
    <col min="13" max="13" width="10.77734375" style="344" bestFit="1" customWidth="1"/>
    <col min="14" max="16384" width="8.88671875" style="344" customWidth="1"/>
  </cols>
  <sheetData>
    <row r="1" spans="1:10" ht="114.75" customHeight="1">
      <c r="A1" s="167"/>
      <c r="B1" s="167"/>
      <c r="C1" s="343"/>
      <c r="D1" s="611" t="s">
        <v>527</v>
      </c>
      <c r="E1" s="612"/>
      <c r="F1" s="612"/>
      <c r="G1" s="612"/>
      <c r="H1" s="612"/>
      <c r="I1" s="612"/>
      <c r="J1" s="613"/>
    </row>
    <row r="2" spans="1:10" ht="56.25" customHeight="1">
      <c r="A2" s="614" t="s">
        <v>417</v>
      </c>
      <c r="B2" s="614"/>
      <c r="C2" s="614"/>
      <c r="D2" s="614"/>
      <c r="E2" s="614"/>
      <c r="F2" s="614"/>
      <c r="G2" s="614"/>
      <c r="H2" s="614"/>
      <c r="I2" s="614"/>
      <c r="J2" s="615"/>
    </row>
    <row r="3" spans="1:10" ht="18" customHeight="1">
      <c r="A3" s="616" t="s">
        <v>418</v>
      </c>
      <c r="B3" s="617"/>
      <c r="C3" s="616" t="s">
        <v>419</v>
      </c>
      <c r="D3" s="616" t="s">
        <v>420</v>
      </c>
      <c r="E3" s="616" t="s">
        <v>282</v>
      </c>
      <c r="F3" s="616" t="s">
        <v>283</v>
      </c>
      <c r="G3" s="618" t="s">
        <v>421</v>
      </c>
      <c r="H3" s="618"/>
      <c r="I3" s="618"/>
      <c r="J3" s="619"/>
    </row>
    <row r="4" spans="1:10" ht="40.5" customHeight="1">
      <c r="A4" s="616" t="s">
        <v>285</v>
      </c>
      <c r="B4" s="617"/>
      <c r="C4" s="616" t="s">
        <v>285</v>
      </c>
      <c r="D4" s="616" t="s">
        <v>285</v>
      </c>
      <c r="E4" s="616" t="s">
        <v>285</v>
      </c>
      <c r="F4" s="616" t="s">
        <v>285</v>
      </c>
      <c r="G4" s="345" t="s">
        <v>422</v>
      </c>
      <c r="H4" s="345" t="s">
        <v>423</v>
      </c>
      <c r="I4" s="345" t="s">
        <v>424</v>
      </c>
      <c r="J4" s="345" t="s">
        <v>425</v>
      </c>
    </row>
    <row r="5" spans="1:10" ht="44.25" customHeight="1">
      <c r="A5" s="346" t="s">
        <v>426</v>
      </c>
      <c r="B5" s="347">
        <v>300</v>
      </c>
      <c r="C5" s="348" t="s">
        <v>285</v>
      </c>
      <c r="D5" s="348" t="s">
        <v>285</v>
      </c>
      <c r="E5" s="349" t="s">
        <v>285</v>
      </c>
      <c r="F5" s="349" t="s">
        <v>285</v>
      </c>
      <c r="G5" s="350"/>
      <c r="H5" s="350"/>
      <c r="I5" s="350"/>
      <c r="J5" s="350"/>
    </row>
    <row r="6" spans="1:10" s="358" customFormat="1" ht="30" customHeight="1">
      <c r="A6" s="351" t="s">
        <v>427</v>
      </c>
      <c r="B6" s="352">
        <v>300</v>
      </c>
      <c r="C6" s="353" t="s">
        <v>428</v>
      </c>
      <c r="D6" s="354" t="s">
        <v>285</v>
      </c>
      <c r="E6" s="355" t="s">
        <v>285</v>
      </c>
      <c r="F6" s="356" t="s">
        <v>285</v>
      </c>
      <c r="G6" s="357">
        <f>G7+G10+G15+G18</f>
        <v>28695778.58</v>
      </c>
      <c r="H6" s="357">
        <f>H7+H10+H15+H18</f>
        <v>0</v>
      </c>
      <c r="I6" s="357">
        <f>I7+I10+I15+I18</f>
        <v>16921881.5</v>
      </c>
      <c r="J6" s="357">
        <f>J7+J10+J15+J18</f>
        <v>18141117.990000002</v>
      </c>
    </row>
    <row r="7" spans="1:10" s="358" customFormat="1" ht="56.25" customHeight="1">
      <c r="A7" s="359" t="s">
        <v>429</v>
      </c>
      <c r="B7" s="360">
        <v>300</v>
      </c>
      <c r="C7" s="361" t="s">
        <v>428</v>
      </c>
      <c r="D7" s="362" t="s">
        <v>430</v>
      </c>
      <c r="E7" s="363"/>
      <c r="F7" s="364"/>
      <c r="G7" s="365">
        <f aca="true" t="shared" si="0" ref="G7:J8">G8</f>
        <v>1301411.5</v>
      </c>
      <c r="H7" s="365">
        <f t="shared" si="0"/>
        <v>0</v>
      </c>
      <c r="I7" s="365">
        <f t="shared" si="0"/>
        <v>1301411.5</v>
      </c>
      <c r="J7" s="365">
        <f t="shared" si="0"/>
        <v>1301411.5</v>
      </c>
    </row>
    <row r="8" spans="1:10" s="358" customFormat="1" ht="27.75" customHeight="1">
      <c r="A8" s="366" t="s">
        <v>400</v>
      </c>
      <c r="B8" s="367">
        <v>300</v>
      </c>
      <c r="C8" s="368" t="s">
        <v>428</v>
      </c>
      <c r="D8" s="369" t="s">
        <v>430</v>
      </c>
      <c r="E8" s="370" t="s">
        <v>431</v>
      </c>
      <c r="F8" s="371"/>
      <c r="G8" s="326">
        <f t="shared" si="0"/>
        <v>1301411.5</v>
      </c>
      <c r="H8" s="326">
        <f t="shared" si="0"/>
        <v>0</v>
      </c>
      <c r="I8" s="326">
        <f t="shared" si="0"/>
        <v>1301411.5</v>
      </c>
      <c r="J8" s="326">
        <f t="shared" si="0"/>
        <v>1301411.5</v>
      </c>
    </row>
    <row r="9" spans="1:10" s="358" customFormat="1" ht="77.25" customHeight="1">
      <c r="A9" s="305" t="s">
        <v>432</v>
      </c>
      <c r="B9" s="367">
        <v>300</v>
      </c>
      <c r="C9" s="368" t="s">
        <v>428</v>
      </c>
      <c r="D9" s="369" t="s">
        <v>430</v>
      </c>
      <c r="E9" s="370" t="s">
        <v>431</v>
      </c>
      <c r="F9" s="325">
        <v>100</v>
      </c>
      <c r="G9" s="326">
        <v>1301411.5</v>
      </c>
      <c r="H9" s="279"/>
      <c r="I9" s="326">
        <v>1301411.5</v>
      </c>
      <c r="J9" s="326">
        <v>1301411.5</v>
      </c>
    </row>
    <row r="10" spans="1:11" ht="60.75" customHeight="1">
      <c r="A10" s="372" t="s">
        <v>7</v>
      </c>
      <c r="B10" s="360">
        <v>300</v>
      </c>
      <c r="C10" s="361" t="s">
        <v>428</v>
      </c>
      <c r="D10" s="361" t="s">
        <v>433</v>
      </c>
      <c r="E10" s="363"/>
      <c r="F10" s="373"/>
      <c r="G10" s="374">
        <f>G11</f>
        <v>10941483</v>
      </c>
      <c r="H10" s="374">
        <f>H11</f>
        <v>0</v>
      </c>
      <c r="I10" s="374">
        <f>I11</f>
        <v>10941483</v>
      </c>
      <c r="J10" s="374">
        <f>J11</f>
        <v>10941483</v>
      </c>
      <c r="K10" s="375"/>
    </row>
    <row r="11" spans="1:10" ht="42" customHeight="1">
      <c r="A11" s="196" t="s">
        <v>434</v>
      </c>
      <c r="B11" s="376">
        <v>300</v>
      </c>
      <c r="C11" s="377" t="s">
        <v>428</v>
      </c>
      <c r="D11" s="377" t="s">
        <v>433</v>
      </c>
      <c r="E11" s="378" t="s">
        <v>435</v>
      </c>
      <c r="F11" s="379" t="s">
        <v>285</v>
      </c>
      <c r="G11" s="279">
        <f>G12+G13+G14</f>
        <v>10941483</v>
      </c>
      <c r="H11" s="279">
        <f>H12+H13+H14</f>
        <v>0</v>
      </c>
      <c r="I11" s="279">
        <f>I12+I13+I14</f>
        <v>10941483</v>
      </c>
      <c r="J11" s="279">
        <f>J12+J13+J14</f>
        <v>10941483</v>
      </c>
    </row>
    <row r="12" spans="1:10" ht="73.5" customHeight="1">
      <c r="A12" s="305" t="s">
        <v>432</v>
      </c>
      <c r="B12" s="376">
        <v>300</v>
      </c>
      <c r="C12" s="377" t="s">
        <v>428</v>
      </c>
      <c r="D12" s="377" t="s">
        <v>433</v>
      </c>
      <c r="E12" s="378" t="s">
        <v>435</v>
      </c>
      <c r="F12" s="377">
        <v>100</v>
      </c>
      <c r="G12" s="326">
        <v>10558062</v>
      </c>
      <c r="H12" s="380"/>
      <c r="I12" s="326">
        <v>10558062</v>
      </c>
      <c r="J12" s="326">
        <v>10558062</v>
      </c>
    </row>
    <row r="13" spans="1:10" ht="24" customHeight="1">
      <c r="A13" s="305" t="s">
        <v>436</v>
      </c>
      <c r="B13" s="376">
        <v>300</v>
      </c>
      <c r="C13" s="377" t="s">
        <v>428</v>
      </c>
      <c r="D13" s="377" t="s">
        <v>433</v>
      </c>
      <c r="E13" s="378" t="s">
        <v>435</v>
      </c>
      <c r="F13" s="377">
        <v>200</v>
      </c>
      <c r="G13" s="326">
        <v>381421</v>
      </c>
      <c r="H13" s="381"/>
      <c r="I13" s="326">
        <v>381421</v>
      </c>
      <c r="J13" s="326">
        <v>381421</v>
      </c>
    </row>
    <row r="14" spans="1:10" ht="18" customHeight="1">
      <c r="A14" s="196" t="s">
        <v>437</v>
      </c>
      <c r="B14" s="376">
        <v>300</v>
      </c>
      <c r="C14" s="377" t="s">
        <v>428</v>
      </c>
      <c r="D14" s="377" t="s">
        <v>433</v>
      </c>
      <c r="E14" s="378" t="s">
        <v>435</v>
      </c>
      <c r="F14" s="377">
        <v>800</v>
      </c>
      <c r="G14" s="326">
        <v>2000</v>
      </c>
      <c r="H14" s="380"/>
      <c r="I14" s="326">
        <v>2000</v>
      </c>
      <c r="J14" s="326">
        <v>2000</v>
      </c>
    </row>
    <row r="15" spans="1:10" ht="17.25" customHeight="1">
      <c r="A15" s="382" t="s">
        <v>8</v>
      </c>
      <c r="B15" s="383">
        <v>300</v>
      </c>
      <c r="C15" s="361" t="s">
        <v>428</v>
      </c>
      <c r="D15" s="384">
        <v>11</v>
      </c>
      <c r="E15" s="363"/>
      <c r="F15" s="385"/>
      <c r="G15" s="365">
        <f aca="true" t="shared" si="1" ref="G15:J16">G16</f>
        <v>100000</v>
      </c>
      <c r="H15" s="365">
        <f t="shared" si="1"/>
        <v>0</v>
      </c>
      <c r="I15" s="365">
        <f t="shared" si="1"/>
        <v>100000</v>
      </c>
      <c r="J15" s="365">
        <f t="shared" si="1"/>
        <v>100000</v>
      </c>
    </row>
    <row r="16" spans="1:10" ht="52.5" customHeight="1">
      <c r="A16" s="386" t="s">
        <v>404</v>
      </c>
      <c r="B16" s="387">
        <v>300</v>
      </c>
      <c r="C16" s="388" t="s">
        <v>428</v>
      </c>
      <c r="D16" s="377">
        <v>11</v>
      </c>
      <c r="E16" s="389">
        <v>4000020120</v>
      </c>
      <c r="F16" s="390"/>
      <c r="G16" s="326">
        <f t="shared" si="1"/>
        <v>100000</v>
      </c>
      <c r="H16" s="326">
        <f t="shared" si="1"/>
        <v>0</v>
      </c>
      <c r="I16" s="326">
        <f t="shared" si="1"/>
        <v>100000</v>
      </c>
      <c r="J16" s="326">
        <f t="shared" si="1"/>
        <v>100000</v>
      </c>
    </row>
    <row r="17" spans="1:10" ht="14.25" customHeight="1">
      <c r="A17" s="196" t="s">
        <v>437</v>
      </c>
      <c r="B17" s="387">
        <v>300</v>
      </c>
      <c r="C17" s="388" t="s">
        <v>428</v>
      </c>
      <c r="D17" s="377">
        <v>11</v>
      </c>
      <c r="E17" s="389">
        <v>4000020120</v>
      </c>
      <c r="F17" s="377">
        <v>800</v>
      </c>
      <c r="G17" s="326">
        <v>100000</v>
      </c>
      <c r="H17" s="279"/>
      <c r="I17" s="326">
        <v>100000</v>
      </c>
      <c r="J17" s="326">
        <v>100000</v>
      </c>
    </row>
    <row r="18" spans="1:10" ht="13.5" customHeight="1">
      <c r="A18" s="372" t="s">
        <v>9</v>
      </c>
      <c r="B18" s="360">
        <v>300</v>
      </c>
      <c r="C18" s="361" t="s">
        <v>428</v>
      </c>
      <c r="D18" s="361" t="s">
        <v>438</v>
      </c>
      <c r="E18" s="363" t="s">
        <v>285</v>
      </c>
      <c r="F18" s="373" t="s">
        <v>285</v>
      </c>
      <c r="G18" s="374">
        <f>G19+G22+G24+G27+G29+G35+G37+G39</f>
        <v>16352884.079999998</v>
      </c>
      <c r="H18" s="374">
        <f>H19+H22+H24+H27+H29+H35+H37+H39</f>
        <v>0</v>
      </c>
      <c r="I18" s="374">
        <f>I19+I22+I24+I27+I29+I35+I37+I39</f>
        <v>4578987</v>
      </c>
      <c r="J18" s="374">
        <f>J19+J22+J24+J27+J29+J35+J37+J39</f>
        <v>5798223.49</v>
      </c>
    </row>
    <row r="19" spans="1:10" ht="42" customHeight="1">
      <c r="A19" s="196" t="s">
        <v>439</v>
      </c>
      <c r="B19" s="391">
        <v>300</v>
      </c>
      <c r="C19" s="388" t="s">
        <v>428</v>
      </c>
      <c r="D19" s="388" t="s">
        <v>438</v>
      </c>
      <c r="E19" s="389" t="s">
        <v>440</v>
      </c>
      <c r="F19" s="379"/>
      <c r="G19" s="392">
        <f>G20+G21</f>
        <v>200000</v>
      </c>
      <c r="H19" s="392">
        <f>H20+H21</f>
        <v>0</v>
      </c>
      <c r="I19" s="392">
        <f>I20+I21</f>
        <v>50000</v>
      </c>
      <c r="J19" s="392">
        <f>J20+J21</f>
        <v>50000</v>
      </c>
    </row>
    <row r="20" spans="1:10" ht="32.25" customHeight="1">
      <c r="A20" s="305" t="s">
        <v>436</v>
      </c>
      <c r="B20" s="391">
        <v>300</v>
      </c>
      <c r="C20" s="388" t="s">
        <v>428</v>
      </c>
      <c r="D20" s="388" t="s">
        <v>438</v>
      </c>
      <c r="E20" s="389" t="s">
        <v>440</v>
      </c>
      <c r="F20" s="377">
        <v>200</v>
      </c>
      <c r="G20" s="326">
        <v>132856.16</v>
      </c>
      <c r="H20" s="326"/>
      <c r="I20" s="326">
        <v>10000</v>
      </c>
      <c r="J20" s="326">
        <v>10000</v>
      </c>
    </row>
    <row r="21" spans="1:10" ht="18" customHeight="1">
      <c r="A21" s="196" t="s">
        <v>437</v>
      </c>
      <c r="B21" s="391">
        <v>300</v>
      </c>
      <c r="C21" s="388" t="s">
        <v>428</v>
      </c>
      <c r="D21" s="388" t="s">
        <v>438</v>
      </c>
      <c r="E21" s="389" t="s">
        <v>440</v>
      </c>
      <c r="F21" s="377">
        <v>800</v>
      </c>
      <c r="G21" s="264">
        <v>67143.84</v>
      </c>
      <c r="H21" s="279"/>
      <c r="I21" s="264">
        <v>40000</v>
      </c>
      <c r="J21" s="264">
        <v>40000</v>
      </c>
    </row>
    <row r="22" spans="1:10" ht="36.75" customHeight="1">
      <c r="A22" s="196" t="s">
        <v>406</v>
      </c>
      <c r="B22" s="391">
        <v>300</v>
      </c>
      <c r="C22" s="388" t="s">
        <v>428</v>
      </c>
      <c r="D22" s="388" t="s">
        <v>438</v>
      </c>
      <c r="E22" s="389">
        <v>4000020140</v>
      </c>
      <c r="F22" s="393"/>
      <c r="G22" s="392">
        <f>G23</f>
        <v>10000</v>
      </c>
      <c r="H22" s="392">
        <f>H23</f>
        <v>0</v>
      </c>
      <c r="I22" s="392">
        <f>I23</f>
        <v>10000</v>
      </c>
      <c r="J22" s="392">
        <f>J23</f>
        <v>10000</v>
      </c>
    </row>
    <row r="23" spans="1:10" ht="24.75" customHeight="1">
      <c r="A23" s="305" t="s">
        <v>436</v>
      </c>
      <c r="B23" s="391">
        <v>300</v>
      </c>
      <c r="C23" s="388" t="s">
        <v>428</v>
      </c>
      <c r="D23" s="388" t="s">
        <v>438</v>
      </c>
      <c r="E23" s="389">
        <v>4000020140</v>
      </c>
      <c r="F23" s="377">
        <v>200</v>
      </c>
      <c r="G23" s="264">
        <v>10000</v>
      </c>
      <c r="H23" s="279"/>
      <c r="I23" s="264">
        <v>10000</v>
      </c>
      <c r="J23" s="264">
        <v>10000</v>
      </c>
    </row>
    <row r="24" spans="1:10" ht="36.75" customHeight="1">
      <c r="A24" s="182" t="s">
        <v>441</v>
      </c>
      <c r="B24" s="391">
        <v>300</v>
      </c>
      <c r="C24" s="388" t="s">
        <v>428</v>
      </c>
      <c r="D24" s="388" t="s">
        <v>438</v>
      </c>
      <c r="E24" s="394" t="s">
        <v>298</v>
      </c>
      <c r="F24" s="377"/>
      <c r="G24" s="392">
        <f>G25+G26</f>
        <v>96210</v>
      </c>
      <c r="H24" s="392">
        <f>H25+H26</f>
        <v>0</v>
      </c>
      <c r="I24" s="392">
        <f>I25+I26</f>
        <v>104331</v>
      </c>
      <c r="J24" s="392">
        <f>J25+J26</f>
        <v>112452</v>
      </c>
    </row>
    <row r="25" spans="1:10" s="396" customFormat="1" ht="27.75" customHeight="1">
      <c r="A25" s="386" t="s">
        <v>436</v>
      </c>
      <c r="B25" s="391">
        <v>300</v>
      </c>
      <c r="C25" s="388" t="s">
        <v>428</v>
      </c>
      <c r="D25" s="388" t="s">
        <v>438</v>
      </c>
      <c r="E25" s="394" t="s">
        <v>298</v>
      </c>
      <c r="F25" s="377">
        <v>200</v>
      </c>
      <c r="G25" s="264">
        <v>7000</v>
      </c>
      <c r="H25" s="395"/>
      <c r="I25" s="279">
        <v>7700</v>
      </c>
      <c r="J25" s="279">
        <v>8400</v>
      </c>
    </row>
    <row r="26" spans="1:10" s="396" customFormat="1" ht="27.75" customHeight="1">
      <c r="A26" s="386" t="s">
        <v>442</v>
      </c>
      <c r="B26" s="391">
        <v>300</v>
      </c>
      <c r="C26" s="388" t="s">
        <v>428</v>
      </c>
      <c r="D26" s="388" t="s">
        <v>438</v>
      </c>
      <c r="E26" s="394" t="s">
        <v>298</v>
      </c>
      <c r="F26" s="377">
        <v>300</v>
      </c>
      <c r="G26" s="264">
        <v>89210</v>
      </c>
      <c r="H26" s="395"/>
      <c r="I26" s="279">
        <v>96631</v>
      </c>
      <c r="J26" s="279">
        <v>104052</v>
      </c>
    </row>
    <row r="27" spans="1:10" ht="50.25" customHeight="1">
      <c r="A27" s="386" t="s">
        <v>304</v>
      </c>
      <c r="B27" s="391">
        <v>300</v>
      </c>
      <c r="C27" s="388" t="s">
        <v>428</v>
      </c>
      <c r="D27" s="388" t="s">
        <v>438</v>
      </c>
      <c r="E27" s="394" t="s">
        <v>305</v>
      </c>
      <c r="F27" s="377"/>
      <c r="G27" s="392">
        <f>G28</f>
        <v>12168462</v>
      </c>
      <c r="H27" s="392">
        <f>H28</f>
        <v>0</v>
      </c>
      <c r="I27" s="392">
        <f>I28</f>
        <v>2660000</v>
      </c>
      <c r="J27" s="392">
        <f>J28</f>
        <v>970000</v>
      </c>
    </row>
    <row r="28" spans="1:10" ht="26.25" customHeight="1">
      <c r="A28" s="386" t="s">
        <v>436</v>
      </c>
      <c r="B28" s="391">
        <v>300</v>
      </c>
      <c r="C28" s="388" t="s">
        <v>428</v>
      </c>
      <c r="D28" s="388" t="s">
        <v>438</v>
      </c>
      <c r="E28" s="394" t="s">
        <v>305</v>
      </c>
      <c r="F28" s="377">
        <v>200</v>
      </c>
      <c r="G28" s="264">
        <v>12168462</v>
      </c>
      <c r="H28" s="395"/>
      <c r="I28" s="264">
        <v>2660000</v>
      </c>
      <c r="J28" s="264">
        <v>970000</v>
      </c>
    </row>
    <row r="29" spans="1:10" ht="29.25" customHeight="1">
      <c r="A29" s="196" t="s">
        <v>309</v>
      </c>
      <c r="B29" s="391">
        <v>300</v>
      </c>
      <c r="C29" s="388" t="s">
        <v>428</v>
      </c>
      <c r="D29" s="388" t="s">
        <v>438</v>
      </c>
      <c r="E29" s="394" t="s">
        <v>310</v>
      </c>
      <c r="F29" s="397"/>
      <c r="G29" s="392">
        <f>G30</f>
        <v>477592.7</v>
      </c>
      <c r="H29" s="392">
        <f>H30</f>
        <v>0</v>
      </c>
      <c r="I29" s="392">
        <f>I30</f>
        <v>468000</v>
      </c>
      <c r="J29" s="392">
        <f>J30</f>
        <v>468000</v>
      </c>
    </row>
    <row r="30" spans="1:10" s="396" customFormat="1" ht="25.5" customHeight="1">
      <c r="A30" s="386" t="s">
        <v>436</v>
      </c>
      <c r="B30" s="391">
        <v>300</v>
      </c>
      <c r="C30" s="388" t="s">
        <v>428</v>
      </c>
      <c r="D30" s="388" t="s">
        <v>438</v>
      </c>
      <c r="E30" s="394" t="s">
        <v>310</v>
      </c>
      <c r="F30" s="377">
        <v>200</v>
      </c>
      <c r="G30" s="326">
        <f>G31+G32+G33+G34</f>
        <v>477592.7</v>
      </c>
      <c r="H30" s="326">
        <f>H31+H32+H33+H34</f>
        <v>0</v>
      </c>
      <c r="I30" s="326">
        <f>I31+I32+I33+I34</f>
        <v>468000</v>
      </c>
      <c r="J30" s="326">
        <f>J31+J32+J33+J34</f>
        <v>468000</v>
      </c>
    </row>
    <row r="31" spans="1:10" s="396" customFormat="1" ht="28.5" customHeight="1">
      <c r="A31" s="196" t="s">
        <v>443</v>
      </c>
      <c r="B31" s="391"/>
      <c r="C31" s="388" t="s">
        <v>428</v>
      </c>
      <c r="D31" s="388" t="s">
        <v>438</v>
      </c>
      <c r="E31" s="394" t="s">
        <v>318</v>
      </c>
      <c r="F31" s="377">
        <v>200</v>
      </c>
      <c r="G31" s="326">
        <v>8000</v>
      </c>
      <c r="H31" s="279"/>
      <c r="I31" s="326">
        <v>8000</v>
      </c>
      <c r="J31" s="326">
        <v>8000</v>
      </c>
    </row>
    <row r="32" spans="1:10" s="396" customFormat="1" ht="26.25" customHeight="1">
      <c r="A32" s="196" t="s">
        <v>444</v>
      </c>
      <c r="B32" s="391"/>
      <c r="C32" s="388" t="s">
        <v>428</v>
      </c>
      <c r="D32" s="388" t="s">
        <v>438</v>
      </c>
      <c r="E32" s="394" t="s">
        <v>314</v>
      </c>
      <c r="F32" s="377">
        <v>200</v>
      </c>
      <c r="G32" s="326">
        <v>90000</v>
      </c>
      <c r="H32" s="279"/>
      <c r="I32" s="326">
        <v>90000</v>
      </c>
      <c r="J32" s="326">
        <v>90000</v>
      </c>
    </row>
    <row r="33" spans="1:10" s="396" customFormat="1" ht="27" customHeight="1">
      <c r="A33" s="196" t="s">
        <v>445</v>
      </c>
      <c r="B33" s="391"/>
      <c r="C33" s="388" t="s">
        <v>428</v>
      </c>
      <c r="D33" s="388" t="s">
        <v>438</v>
      </c>
      <c r="E33" s="394" t="s">
        <v>316</v>
      </c>
      <c r="F33" s="377">
        <v>200</v>
      </c>
      <c r="G33" s="326">
        <v>20000</v>
      </c>
      <c r="H33" s="279"/>
      <c r="I33" s="326">
        <v>20000</v>
      </c>
      <c r="J33" s="326">
        <v>20000</v>
      </c>
    </row>
    <row r="34" spans="1:10" s="396" customFormat="1" ht="42" customHeight="1">
      <c r="A34" s="196" t="s">
        <v>311</v>
      </c>
      <c r="B34" s="391"/>
      <c r="C34" s="388" t="s">
        <v>428</v>
      </c>
      <c r="D34" s="388" t="s">
        <v>438</v>
      </c>
      <c r="E34" s="394" t="s">
        <v>312</v>
      </c>
      <c r="F34" s="377">
        <v>200</v>
      </c>
      <c r="G34" s="326">
        <v>359592.7</v>
      </c>
      <c r="H34" s="279"/>
      <c r="I34" s="326">
        <v>350000</v>
      </c>
      <c r="J34" s="326">
        <v>350000</v>
      </c>
    </row>
    <row r="35" spans="1:10" s="396" customFormat="1" ht="26.25" customHeight="1">
      <c r="A35" s="398" t="s">
        <v>446</v>
      </c>
      <c r="B35" s="391">
        <v>300</v>
      </c>
      <c r="C35" s="388" t="s">
        <v>428</v>
      </c>
      <c r="D35" s="388" t="s">
        <v>438</v>
      </c>
      <c r="E35" s="394" t="s">
        <v>447</v>
      </c>
      <c r="F35" s="377"/>
      <c r="G35" s="392">
        <f>G36</f>
        <v>28452</v>
      </c>
      <c r="H35" s="392">
        <f>H36</f>
        <v>0</v>
      </c>
      <c r="I35" s="392"/>
      <c r="J35" s="392"/>
    </row>
    <row r="36" spans="1:10" s="396" customFormat="1" ht="26.25" customHeight="1">
      <c r="A36" s="196" t="s">
        <v>437</v>
      </c>
      <c r="B36" s="391">
        <v>300</v>
      </c>
      <c r="C36" s="388" t="s">
        <v>428</v>
      </c>
      <c r="D36" s="388" t="s">
        <v>438</v>
      </c>
      <c r="E36" s="394" t="s">
        <v>447</v>
      </c>
      <c r="F36" s="377">
        <v>800</v>
      </c>
      <c r="G36" s="326">
        <v>28452</v>
      </c>
      <c r="H36" s="279"/>
      <c r="I36" s="326"/>
      <c r="J36" s="326"/>
    </row>
    <row r="37" spans="1:10" s="396" customFormat="1" ht="36.75" customHeight="1">
      <c r="A37" s="196" t="s">
        <v>414</v>
      </c>
      <c r="B37" s="391">
        <v>300</v>
      </c>
      <c r="C37" s="388" t="s">
        <v>428</v>
      </c>
      <c r="D37" s="388" t="s">
        <v>438</v>
      </c>
      <c r="E37" s="394" t="s">
        <v>448</v>
      </c>
      <c r="F37" s="399"/>
      <c r="G37" s="392">
        <f>G38</f>
        <v>3369167.38</v>
      </c>
      <c r="H37" s="392">
        <f>H38</f>
        <v>0</v>
      </c>
      <c r="I37" s="392">
        <f>I38</f>
        <v>1286656</v>
      </c>
      <c r="J37" s="392">
        <f>J38</f>
        <v>4187771.49</v>
      </c>
    </row>
    <row r="38" spans="1:10" s="396" customFormat="1" ht="26.25" customHeight="1">
      <c r="A38" s="196" t="s">
        <v>437</v>
      </c>
      <c r="B38" s="391">
        <v>300</v>
      </c>
      <c r="C38" s="388" t="s">
        <v>428</v>
      </c>
      <c r="D38" s="388" t="s">
        <v>438</v>
      </c>
      <c r="E38" s="394" t="s">
        <v>448</v>
      </c>
      <c r="F38" s="377">
        <v>800</v>
      </c>
      <c r="G38" s="326">
        <v>3369167.38</v>
      </c>
      <c r="H38" s="279"/>
      <c r="I38" s="326">
        <v>1286656</v>
      </c>
      <c r="J38" s="326">
        <v>4187771.49</v>
      </c>
    </row>
    <row r="39" spans="1:10" s="396" customFormat="1" ht="17.25" customHeight="1">
      <c r="A39" s="196" t="s">
        <v>396</v>
      </c>
      <c r="B39" s="391">
        <v>300</v>
      </c>
      <c r="C39" s="388" t="s">
        <v>428</v>
      </c>
      <c r="D39" s="388" t="s">
        <v>438</v>
      </c>
      <c r="E39" s="394" t="s">
        <v>449</v>
      </c>
      <c r="F39" s="377"/>
      <c r="G39" s="392">
        <f>G40</f>
        <v>3000</v>
      </c>
      <c r="H39" s="400"/>
      <c r="I39" s="392"/>
      <c r="J39" s="392"/>
    </row>
    <row r="40" spans="1:10" s="396" customFormat="1" ht="32.25" customHeight="1">
      <c r="A40" s="386" t="s">
        <v>436</v>
      </c>
      <c r="B40" s="391">
        <v>300</v>
      </c>
      <c r="C40" s="388" t="s">
        <v>428</v>
      </c>
      <c r="D40" s="388" t="s">
        <v>438</v>
      </c>
      <c r="E40" s="394" t="s">
        <v>449</v>
      </c>
      <c r="F40" s="377">
        <v>200</v>
      </c>
      <c r="G40" s="326">
        <v>3000</v>
      </c>
      <c r="H40" s="279"/>
      <c r="I40" s="326"/>
      <c r="J40" s="326"/>
    </row>
    <row r="41" spans="1:10" ht="63" customHeight="1">
      <c r="A41" s="351" t="s">
        <v>64</v>
      </c>
      <c r="B41" s="352">
        <v>300</v>
      </c>
      <c r="C41" s="353" t="s">
        <v>450</v>
      </c>
      <c r="D41" s="354" t="s">
        <v>285</v>
      </c>
      <c r="E41" s="355"/>
      <c r="F41" s="356"/>
      <c r="G41" s="357">
        <f>G42</f>
        <v>429040</v>
      </c>
      <c r="H41" s="357">
        <f>H42</f>
        <v>0</v>
      </c>
      <c r="I41" s="357">
        <f>I42</f>
        <v>429040</v>
      </c>
      <c r="J41" s="357">
        <f>J42</f>
        <v>429040</v>
      </c>
    </row>
    <row r="42" spans="1:10" ht="52.5" customHeight="1">
      <c r="A42" s="372" t="s">
        <v>269</v>
      </c>
      <c r="B42" s="360">
        <v>300</v>
      </c>
      <c r="C42" s="361" t="s">
        <v>450</v>
      </c>
      <c r="D42" s="361">
        <v>10</v>
      </c>
      <c r="E42" s="401"/>
      <c r="F42" s="402"/>
      <c r="G42" s="365">
        <f>G43+G45</f>
        <v>429040</v>
      </c>
      <c r="H42" s="365">
        <f>H43+H45</f>
        <v>0</v>
      </c>
      <c r="I42" s="365">
        <f>I43+I45</f>
        <v>429040</v>
      </c>
      <c r="J42" s="365">
        <f>J43+J45</f>
        <v>429040</v>
      </c>
    </row>
    <row r="43" spans="1:10" ht="37.5" customHeight="1">
      <c r="A43" s="386" t="s">
        <v>324</v>
      </c>
      <c r="B43" s="391">
        <v>300</v>
      </c>
      <c r="C43" s="388" t="s">
        <v>450</v>
      </c>
      <c r="D43" s="388">
        <v>10</v>
      </c>
      <c r="E43" s="394" t="s">
        <v>451</v>
      </c>
      <c r="F43" s="403"/>
      <c r="G43" s="392">
        <f>G44</f>
        <v>277000</v>
      </c>
      <c r="H43" s="392">
        <f>H44</f>
        <v>0</v>
      </c>
      <c r="I43" s="392">
        <f>I44</f>
        <v>277000</v>
      </c>
      <c r="J43" s="392">
        <f>J44</f>
        <v>277000</v>
      </c>
    </row>
    <row r="44" spans="1:10" ht="26.25" customHeight="1">
      <c r="A44" s="386" t="s">
        <v>436</v>
      </c>
      <c r="B44" s="391">
        <v>300</v>
      </c>
      <c r="C44" s="388" t="s">
        <v>450</v>
      </c>
      <c r="D44" s="388">
        <v>10</v>
      </c>
      <c r="E44" s="394" t="s">
        <v>451</v>
      </c>
      <c r="F44" s="377">
        <v>200</v>
      </c>
      <c r="G44" s="264">
        <v>277000</v>
      </c>
      <c r="H44" s="395"/>
      <c r="I44" s="264">
        <v>277000</v>
      </c>
      <c r="J44" s="264">
        <v>277000</v>
      </c>
    </row>
    <row r="45" spans="1:10" ht="39" customHeight="1">
      <c r="A45" s="386" t="s">
        <v>327</v>
      </c>
      <c r="B45" s="391">
        <v>300</v>
      </c>
      <c r="C45" s="388" t="s">
        <v>450</v>
      </c>
      <c r="D45" s="388">
        <v>10</v>
      </c>
      <c r="E45" s="394" t="s">
        <v>328</v>
      </c>
      <c r="F45" s="379"/>
      <c r="G45" s="392">
        <f>G46</f>
        <v>152040</v>
      </c>
      <c r="H45" s="392">
        <f>H46</f>
        <v>0</v>
      </c>
      <c r="I45" s="392">
        <f>I46</f>
        <v>152040</v>
      </c>
      <c r="J45" s="392">
        <f>J46</f>
        <v>152040</v>
      </c>
    </row>
    <row r="46" spans="1:10" s="231" customFormat="1" ht="27" customHeight="1">
      <c r="A46" s="386" t="s">
        <v>436</v>
      </c>
      <c r="B46" s="391">
        <v>300</v>
      </c>
      <c r="C46" s="388" t="s">
        <v>450</v>
      </c>
      <c r="D46" s="388">
        <v>10</v>
      </c>
      <c r="E46" s="394" t="s">
        <v>328</v>
      </c>
      <c r="F46" s="377">
        <v>200</v>
      </c>
      <c r="G46" s="264">
        <v>152040</v>
      </c>
      <c r="H46" s="395"/>
      <c r="I46" s="326">
        <v>152040</v>
      </c>
      <c r="J46" s="326">
        <v>152040</v>
      </c>
    </row>
    <row r="47" spans="1:10" s="406" customFormat="1" ht="30" customHeight="1">
      <c r="A47" s="351" t="s">
        <v>83</v>
      </c>
      <c r="B47" s="404">
        <v>300</v>
      </c>
      <c r="C47" s="405" t="s">
        <v>433</v>
      </c>
      <c r="D47" s="405"/>
      <c r="E47" s="355"/>
      <c r="F47" s="354"/>
      <c r="G47" s="357">
        <f>G48+G51+G63</f>
        <v>26735064.05</v>
      </c>
      <c r="H47" s="357">
        <f>H48+H51+H63</f>
        <v>0</v>
      </c>
      <c r="I47" s="357">
        <f>I48+I51+I63</f>
        <v>13350000</v>
      </c>
      <c r="J47" s="357">
        <f>J48+J51+J63</f>
        <v>8300000</v>
      </c>
    </row>
    <row r="48" spans="1:10" s="408" customFormat="1" ht="18" customHeight="1">
      <c r="A48" s="359" t="s">
        <v>452</v>
      </c>
      <c r="B48" s="407">
        <v>300</v>
      </c>
      <c r="C48" s="362" t="s">
        <v>433</v>
      </c>
      <c r="D48" s="362" t="s">
        <v>453</v>
      </c>
      <c r="E48" s="363"/>
      <c r="F48" s="385"/>
      <c r="G48" s="365">
        <f>G49</f>
        <v>100000</v>
      </c>
      <c r="H48" s="365">
        <f aca="true" t="shared" si="2" ref="H48:J49">H49</f>
        <v>0</v>
      </c>
      <c r="I48" s="365">
        <f t="shared" si="2"/>
        <v>100000</v>
      </c>
      <c r="J48" s="365">
        <f t="shared" si="2"/>
        <v>100000</v>
      </c>
    </row>
    <row r="49" spans="1:10" s="408" customFormat="1" ht="40.5" customHeight="1">
      <c r="A49" s="409" t="s">
        <v>454</v>
      </c>
      <c r="B49" s="370">
        <v>300</v>
      </c>
      <c r="C49" s="410" t="s">
        <v>433</v>
      </c>
      <c r="D49" s="410" t="s">
        <v>453</v>
      </c>
      <c r="E49" s="394" t="s">
        <v>412</v>
      </c>
      <c r="F49" s="411"/>
      <c r="G49" s="326">
        <f>G50</f>
        <v>100000</v>
      </c>
      <c r="H49" s="326">
        <f t="shared" si="2"/>
        <v>0</v>
      </c>
      <c r="I49" s="326">
        <f t="shared" si="2"/>
        <v>100000</v>
      </c>
      <c r="J49" s="326">
        <f t="shared" si="2"/>
        <v>100000</v>
      </c>
    </row>
    <row r="50" spans="1:10" s="408" customFormat="1" ht="27" customHeight="1">
      <c r="A50" s="386" t="s">
        <v>436</v>
      </c>
      <c r="B50" s="370">
        <v>300</v>
      </c>
      <c r="C50" s="410" t="s">
        <v>433</v>
      </c>
      <c r="D50" s="410" t="s">
        <v>453</v>
      </c>
      <c r="E50" s="394" t="s">
        <v>412</v>
      </c>
      <c r="F50" s="325">
        <v>200</v>
      </c>
      <c r="G50" s="326">
        <v>100000</v>
      </c>
      <c r="H50" s="412"/>
      <c r="I50" s="326">
        <v>100000</v>
      </c>
      <c r="J50" s="326">
        <v>100000</v>
      </c>
    </row>
    <row r="51" spans="1:10" s="413" customFormat="1" ht="21.75" customHeight="1">
      <c r="A51" s="382" t="s">
        <v>455</v>
      </c>
      <c r="B51" s="360">
        <v>300</v>
      </c>
      <c r="C51" s="361" t="s">
        <v>433</v>
      </c>
      <c r="D51" s="361" t="s">
        <v>456</v>
      </c>
      <c r="E51" s="363"/>
      <c r="F51" s="373"/>
      <c r="G51" s="365">
        <f>G53</f>
        <v>26165064.05</v>
      </c>
      <c r="H51" s="365">
        <f>H53</f>
        <v>0</v>
      </c>
      <c r="I51" s="365">
        <f>I53</f>
        <v>13000000</v>
      </c>
      <c r="J51" s="365">
        <f>J53</f>
        <v>8000000</v>
      </c>
    </row>
    <row r="52" spans="1:10" ht="52.5" customHeight="1">
      <c r="A52" s="386" t="s">
        <v>457</v>
      </c>
      <c r="B52" s="376">
        <v>300</v>
      </c>
      <c r="C52" s="388" t="s">
        <v>433</v>
      </c>
      <c r="D52" s="388" t="s">
        <v>456</v>
      </c>
      <c r="E52" s="394" t="s">
        <v>333</v>
      </c>
      <c r="F52" s="379"/>
      <c r="G52" s="326">
        <f aca="true" t="shared" si="3" ref="G52:J53">G53</f>
        <v>26165064.05</v>
      </c>
      <c r="H52" s="326">
        <f t="shared" si="3"/>
        <v>0</v>
      </c>
      <c r="I52" s="326">
        <f t="shared" si="3"/>
        <v>13000000</v>
      </c>
      <c r="J52" s="326">
        <f t="shared" si="3"/>
        <v>8000000</v>
      </c>
    </row>
    <row r="53" spans="1:11" ht="27" customHeight="1">
      <c r="A53" s="305" t="s">
        <v>458</v>
      </c>
      <c r="B53" s="376">
        <v>300</v>
      </c>
      <c r="C53" s="388" t="s">
        <v>433</v>
      </c>
      <c r="D53" s="388" t="s">
        <v>456</v>
      </c>
      <c r="E53" s="394" t="s">
        <v>333</v>
      </c>
      <c r="F53" s="377">
        <v>200</v>
      </c>
      <c r="G53" s="392">
        <f t="shared" si="3"/>
        <v>26165064.05</v>
      </c>
      <c r="H53" s="392">
        <f t="shared" si="3"/>
        <v>0</v>
      </c>
      <c r="I53" s="392">
        <f t="shared" si="3"/>
        <v>13000000</v>
      </c>
      <c r="J53" s="392">
        <f t="shared" si="3"/>
        <v>8000000</v>
      </c>
      <c r="K53" s="418"/>
    </row>
    <row r="54" spans="1:10" ht="24" customHeight="1">
      <c r="A54" s="415" t="s">
        <v>459</v>
      </c>
      <c r="B54" s="376"/>
      <c r="C54" s="388"/>
      <c r="D54" s="388"/>
      <c r="E54" s="416"/>
      <c r="F54" s="377"/>
      <c r="G54" s="417">
        <f>G55+G57+G59</f>
        <v>26165064.05</v>
      </c>
      <c r="H54" s="417">
        <f>H55+H57</f>
        <v>0</v>
      </c>
      <c r="I54" s="417">
        <f>I55+I57</f>
        <v>13000000</v>
      </c>
      <c r="J54" s="417">
        <f>J55+J57</f>
        <v>8000000</v>
      </c>
    </row>
    <row r="55" spans="1:13" ht="18" customHeight="1">
      <c r="A55" s="196" t="s">
        <v>460</v>
      </c>
      <c r="B55" s="376">
        <v>300</v>
      </c>
      <c r="C55" s="388" t="s">
        <v>433</v>
      </c>
      <c r="D55" s="388" t="s">
        <v>456</v>
      </c>
      <c r="E55" s="394" t="s">
        <v>335</v>
      </c>
      <c r="F55" s="344"/>
      <c r="G55" s="264">
        <f>G56</f>
        <v>12384000</v>
      </c>
      <c r="H55" s="395"/>
      <c r="I55" s="279">
        <v>11843000</v>
      </c>
      <c r="J55" s="279">
        <v>8000000</v>
      </c>
      <c r="K55" s="515"/>
      <c r="L55" s="418"/>
      <c r="M55" s="418"/>
    </row>
    <row r="56" spans="1:12" ht="29.25" customHeight="1">
      <c r="A56" s="305" t="s">
        <v>458</v>
      </c>
      <c r="B56" s="376">
        <v>300</v>
      </c>
      <c r="C56" s="388" t="s">
        <v>433</v>
      </c>
      <c r="D56" s="388" t="s">
        <v>456</v>
      </c>
      <c r="E56" s="394" t="s">
        <v>335</v>
      </c>
      <c r="F56" s="377">
        <v>200</v>
      </c>
      <c r="G56" s="264">
        <v>12384000</v>
      </c>
      <c r="H56" s="395"/>
      <c r="I56" s="279">
        <v>11843000</v>
      </c>
      <c r="J56" s="279">
        <v>8000000</v>
      </c>
      <c r="K56" s="515"/>
      <c r="L56" s="418"/>
    </row>
    <row r="57" spans="1:11" ht="18" customHeight="1">
      <c r="A57" s="196" t="s">
        <v>336</v>
      </c>
      <c r="B57" s="376">
        <v>300</v>
      </c>
      <c r="C57" s="388" t="s">
        <v>433</v>
      </c>
      <c r="D57" s="388" t="s">
        <v>456</v>
      </c>
      <c r="E57" s="394" t="s">
        <v>337</v>
      </c>
      <c r="F57" s="377"/>
      <c r="G57" s="264">
        <f>G58</f>
        <v>1828000</v>
      </c>
      <c r="H57" s="395"/>
      <c r="I57" s="279">
        <v>1157000</v>
      </c>
      <c r="J57" s="279"/>
      <c r="K57" s="515"/>
    </row>
    <row r="58" spans="1:10" ht="24" customHeight="1">
      <c r="A58" s="305" t="s">
        <v>458</v>
      </c>
      <c r="B58" s="376">
        <v>300</v>
      </c>
      <c r="C58" s="388" t="s">
        <v>433</v>
      </c>
      <c r="D58" s="388" t="s">
        <v>456</v>
      </c>
      <c r="E58" s="394" t="s">
        <v>337</v>
      </c>
      <c r="F58" s="377">
        <v>200</v>
      </c>
      <c r="G58" s="264">
        <v>1828000</v>
      </c>
      <c r="H58" s="395"/>
      <c r="I58" s="279">
        <v>1157000</v>
      </c>
      <c r="J58" s="279"/>
    </row>
    <row r="59" spans="1:13" ht="88.5" customHeight="1">
      <c r="A59" s="305" t="s">
        <v>515</v>
      </c>
      <c r="B59" s="376">
        <v>300</v>
      </c>
      <c r="C59" s="388" t="s">
        <v>433</v>
      </c>
      <c r="D59" s="388" t="s">
        <v>456</v>
      </c>
      <c r="E59" s="394" t="s">
        <v>514</v>
      </c>
      <c r="F59" s="377"/>
      <c r="G59" s="392">
        <f>G60</f>
        <v>11953064.05</v>
      </c>
      <c r="H59" s="400"/>
      <c r="I59" s="400"/>
      <c r="J59" s="400"/>
      <c r="L59" s="418"/>
      <c r="M59" s="418"/>
    </row>
    <row r="60" spans="1:10" ht="31.5" customHeight="1">
      <c r="A60" s="305" t="s">
        <v>458</v>
      </c>
      <c r="B60" s="376">
        <v>300</v>
      </c>
      <c r="C60" s="388" t="s">
        <v>433</v>
      </c>
      <c r="D60" s="388" t="s">
        <v>456</v>
      </c>
      <c r="E60" s="394" t="s">
        <v>514</v>
      </c>
      <c r="F60" s="377">
        <v>200</v>
      </c>
      <c r="G60" s="264">
        <f>G61+G62</f>
        <v>11953064.05</v>
      </c>
      <c r="H60" s="395"/>
      <c r="I60" s="279"/>
      <c r="J60" s="279"/>
    </row>
    <row r="61" spans="1:10" ht="24" customHeight="1">
      <c r="A61" s="509" t="s">
        <v>493</v>
      </c>
      <c r="B61" s="376">
        <v>300</v>
      </c>
      <c r="C61" s="388" t="s">
        <v>433</v>
      </c>
      <c r="D61" s="388" t="s">
        <v>456</v>
      </c>
      <c r="E61" s="394"/>
      <c r="F61" s="377"/>
      <c r="G61" s="532">
        <v>11833533.41</v>
      </c>
      <c r="H61" s="395"/>
      <c r="I61" s="279"/>
      <c r="J61" s="279"/>
    </row>
    <row r="62" spans="1:10" ht="24" customHeight="1">
      <c r="A62" s="509" t="s">
        <v>494</v>
      </c>
      <c r="B62" s="376">
        <v>300</v>
      </c>
      <c r="C62" s="388" t="s">
        <v>433</v>
      </c>
      <c r="D62" s="388" t="s">
        <v>456</v>
      </c>
      <c r="E62" s="394"/>
      <c r="F62" s="377"/>
      <c r="G62" s="532">
        <v>119530.64</v>
      </c>
      <c r="H62" s="395"/>
      <c r="I62" s="279"/>
      <c r="J62" s="279"/>
    </row>
    <row r="63" spans="1:10" ht="25.5" customHeight="1">
      <c r="A63" s="382" t="s">
        <v>84</v>
      </c>
      <c r="B63" s="360">
        <v>300</v>
      </c>
      <c r="C63" s="361" t="s">
        <v>433</v>
      </c>
      <c r="D63" s="361" t="s">
        <v>461</v>
      </c>
      <c r="E63" s="401"/>
      <c r="F63" s="402"/>
      <c r="G63" s="365">
        <f aca="true" t="shared" si="4" ref="G63:J65">G64</f>
        <v>470000</v>
      </c>
      <c r="H63" s="365">
        <f t="shared" si="4"/>
        <v>0</v>
      </c>
      <c r="I63" s="365">
        <f t="shared" si="4"/>
        <v>250000</v>
      </c>
      <c r="J63" s="365">
        <f t="shared" si="4"/>
        <v>200000</v>
      </c>
    </row>
    <row r="64" spans="1:10" ht="24" customHeight="1">
      <c r="A64" s="419" t="s">
        <v>341</v>
      </c>
      <c r="B64" s="391">
        <v>300</v>
      </c>
      <c r="C64" s="388" t="s">
        <v>433</v>
      </c>
      <c r="D64" s="388" t="s">
        <v>461</v>
      </c>
      <c r="E64" s="394" t="s">
        <v>343</v>
      </c>
      <c r="F64" s="403"/>
      <c r="G64" s="392">
        <f t="shared" si="4"/>
        <v>470000</v>
      </c>
      <c r="H64" s="392">
        <f t="shared" si="4"/>
        <v>0</v>
      </c>
      <c r="I64" s="392">
        <f t="shared" si="4"/>
        <v>250000</v>
      </c>
      <c r="J64" s="392">
        <f t="shared" si="4"/>
        <v>200000</v>
      </c>
    </row>
    <row r="65" spans="1:10" ht="24" customHeight="1">
      <c r="A65" s="305" t="s">
        <v>436</v>
      </c>
      <c r="B65" s="391">
        <v>300</v>
      </c>
      <c r="C65" s="388">
        <v>4</v>
      </c>
      <c r="D65" s="388">
        <v>12</v>
      </c>
      <c r="E65" s="394" t="s">
        <v>343</v>
      </c>
      <c r="F65" s="377">
        <v>200</v>
      </c>
      <c r="G65" s="264">
        <f t="shared" si="4"/>
        <v>470000</v>
      </c>
      <c r="H65" s="264">
        <f t="shared" si="4"/>
        <v>0</v>
      </c>
      <c r="I65" s="264">
        <f t="shared" si="4"/>
        <v>250000</v>
      </c>
      <c r="J65" s="264">
        <f t="shared" si="4"/>
        <v>200000</v>
      </c>
    </row>
    <row r="66" spans="1:10" ht="27.75" customHeight="1">
      <c r="A66" s="77" t="s">
        <v>112</v>
      </c>
      <c r="B66" s="391"/>
      <c r="C66" s="388"/>
      <c r="D66" s="388"/>
      <c r="E66" s="416"/>
      <c r="F66" s="377"/>
      <c r="G66" s="417">
        <v>470000</v>
      </c>
      <c r="H66" s="395"/>
      <c r="I66" s="417">
        <v>250000</v>
      </c>
      <c r="J66" s="417">
        <v>200000</v>
      </c>
    </row>
    <row r="67" spans="1:10" s="423" customFormat="1" ht="32.25" customHeight="1">
      <c r="A67" s="420" t="s">
        <v>13</v>
      </c>
      <c r="B67" s="352">
        <v>300</v>
      </c>
      <c r="C67" s="353" t="s">
        <v>453</v>
      </c>
      <c r="D67" s="354" t="s">
        <v>285</v>
      </c>
      <c r="E67" s="421"/>
      <c r="F67" s="422"/>
      <c r="G67" s="357">
        <f>G68+G78+G86+G93</f>
        <v>64082686.44</v>
      </c>
      <c r="H67" s="357">
        <f>H68+H78+H86+H93</f>
        <v>0</v>
      </c>
      <c r="I67" s="357">
        <f>I68+I78+I86+I93</f>
        <v>20576275</v>
      </c>
      <c r="J67" s="357">
        <f>J68+J78+J86+J93</f>
        <v>21694773.41</v>
      </c>
    </row>
    <row r="68" spans="1:10" ht="18" customHeight="1">
      <c r="A68" s="372" t="s">
        <v>14</v>
      </c>
      <c r="B68" s="360">
        <v>300</v>
      </c>
      <c r="C68" s="361" t="s">
        <v>453</v>
      </c>
      <c r="D68" s="361" t="s">
        <v>428</v>
      </c>
      <c r="E68" s="424"/>
      <c r="F68" s="425"/>
      <c r="G68" s="374">
        <f>G69+G71+G75+G77</f>
        <v>4564300</v>
      </c>
      <c r="H68" s="374">
        <f>H69+H71+H75+H77</f>
        <v>0</v>
      </c>
      <c r="I68" s="374">
        <f>I69+I71+I75+I77</f>
        <v>4030000</v>
      </c>
      <c r="J68" s="374">
        <f>J69+J71+J75+J77</f>
        <v>3030000</v>
      </c>
    </row>
    <row r="69" spans="1:10" ht="26.25" customHeight="1">
      <c r="A69" s="196" t="s">
        <v>407</v>
      </c>
      <c r="B69" s="391">
        <v>300</v>
      </c>
      <c r="C69" s="388" t="s">
        <v>453</v>
      </c>
      <c r="D69" s="388" t="s">
        <v>428</v>
      </c>
      <c r="E69" s="389">
        <v>4000020150</v>
      </c>
      <c r="F69" s="403"/>
      <c r="G69" s="392">
        <f>G70</f>
        <v>70000</v>
      </c>
      <c r="H69" s="392">
        <f>H70</f>
        <v>0</v>
      </c>
      <c r="I69" s="392">
        <f>I70</f>
        <v>70000</v>
      </c>
      <c r="J69" s="392">
        <f>J70</f>
        <v>70000</v>
      </c>
    </row>
    <row r="70" spans="1:10" ht="27" customHeight="1">
      <c r="A70" s="386" t="s">
        <v>436</v>
      </c>
      <c r="B70" s="391">
        <v>300</v>
      </c>
      <c r="C70" s="388" t="s">
        <v>453</v>
      </c>
      <c r="D70" s="388" t="s">
        <v>428</v>
      </c>
      <c r="E70" s="389">
        <v>4000020150</v>
      </c>
      <c r="F70" s="377">
        <v>200</v>
      </c>
      <c r="G70" s="264">
        <v>70000</v>
      </c>
      <c r="H70" s="279"/>
      <c r="I70" s="264">
        <v>70000</v>
      </c>
      <c r="J70" s="264">
        <v>70000</v>
      </c>
    </row>
    <row r="71" spans="1:10" ht="72" customHeight="1">
      <c r="A71" s="386" t="s">
        <v>462</v>
      </c>
      <c r="B71" s="391">
        <v>300</v>
      </c>
      <c r="C71" s="388" t="s">
        <v>453</v>
      </c>
      <c r="D71" s="388" t="s">
        <v>428</v>
      </c>
      <c r="E71" s="394" t="s">
        <v>350</v>
      </c>
      <c r="F71" s="390"/>
      <c r="G71" s="426">
        <f>G72</f>
        <v>3994300</v>
      </c>
      <c r="H71" s="426">
        <f>H72</f>
        <v>0</v>
      </c>
      <c r="I71" s="426">
        <v>3500000</v>
      </c>
      <c r="J71" s="426">
        <v>2500000</v>
      </c>
    </row>
    <row r="72" spans="1:10" ht="25.5" customHeight="1">
      <c r="A72" s="305" t="s">
        <v>458</v>
      </c>
      <c r="B72" s="391">
        <v>300</v>
      </c>
      <c r="C72" s="388" t="s">
        <v>453</v>
      </c>
      <c r="D72" s="388" t="s">
        <v>428</v>
      </c>
      <c r="E72" s="394" t="s">
        <v>350</v>
      </c>
      <c r="F72" s="377">
        <v>200</v>
      </c>
      <c r="G72" s="427">
        <f>G73</f>
        <v>3994300</v>
      </c>
      <c r="H72" s="427">
        <f>H73</f>
        <v>0</v>
      </c>
      <c r="I72" s="427">
        <v>3500000</v>
      </c>
      <c r="J72" s="427">
        <v>2500000</v>
      </c>
    </row>
    <row r="73" spans="1:10" ht="25.5" customHeight="1">
      <c r="A73" s="428" t="s">
        <v>459</v>
      </c>
      <c r="B73" s="391"/>
      <c r="C73" s="391"/>
      <c r="D73" s="391"/>
      <c r="E73" s="416"/>
      <c r="F73" s="376"/>
      <c r="G73" s="427">
        <v>3994300</v>
      </c>
      <c r="H73" s="427">
        <f>H74</f>
        <v>0</v>
      </c>
      <c r="I73" s="427">
        <v>3500000</v>
      </c>
      <c r="J73" s="427">
        <v>2500000</v>
      </c>
    </row>
    <row r="74" spans="1:10" ht="39" customHeight="1">
      <c r="A74" s="305" t="s">
        <v>463</v>
      </c>
      <c r="B74" s="391">
        <v>300</v>
      </c>
      <c r="C74" s="388" t="s">
        <v>453</v>
      </c>
      <c r="D74" s="388" t="s">
        <v>428</v>
      </c>
      <c r="E74" s="378">
        <v>4000090110</v>
      </c>
      <c r="F74" s="377"/>
      <c r="G74" s="264">
        <f>G75</f>
        <v>460000</v>
      </c>
      <c r="H74" s="264">
        <f>H75</f>
        <v>0</v>
      </c>
      <c r="I74" s="264">
        <f>I75</f>
        <v>460000</v>
      </c>
      <c r="J74" s="264">
        <f>J75</f>
        <v>460000</v>
      </c>
    </row>
    <row r="75" spans="1:10" ht="30" customHeight="1">
      <c r="A75" s="305" t="s">
        <v>458</v>
      </c>
      <c r="B75" s="391">
        <v>300</v>
      </c>
      <c r="C75" s="388" t="s">
        <v>453</v>
      </c>
      <c r="D75" s="388" t="s">
        <v>428</v>
      </c>
      <c r="E75" s="378">
        <v>4000090110</v>
      </c>
      <c r="F75" s="377">
        <v>200</v>
      </c>
      <c r="G75" s="414">
        <v>460000</v>
      </c>
      <c r="H75" s="429"/>
      <c r="I75" s="414">
        <v>460000</v>
      </c>
      <c r="J75" s="414">
        <v>460000</v>
      </c>
    </row>
    <row r="76" spans="1:10" ht="69.75" customHeight="1">
      <c r="A76" s="305" t="s">
        <v>415</v>
      </c>
      <c r="B76" s="391">
        <v>300</v>
      </c>
      <c r="C76" s="388" t="s">
        <v>453</v>
      </c>
      <c r="D76" s="388" t="s">
        <v>428</v>
      </c>
      <c r="E76" s="378">
        <v>4000090130</v>
      </c>
      <c r="F76" s="377"/>
      <c r="G76" s="326">
        <f>G77</f>
        <v>40000</v>
      </c>
      <c r="H76" s="326">
        <f>H77</f>
        <v>0</v>
      </c>
      <c r="I76" s="326"/>
      <c r="J76" s="326"/>
    </row>
    <row r="77" spans="1:10" ht="21.75" customHeight="1">
      <c r="A77" s="196" t="s">
        <v>437</v>
      </c>
      <c r="B77" s="391">
        <v>300</v>
      </c>
      <c r="C77" s="388" t="s">
        <v>453</v>
      </c>
      <c r="D77" s="388" t="s">
        <v>428</v>
      </c>
      <c r="E77" s="378">
        <v>4000090130</v>
      </c>
      <c r="F77" s="377">
        <v>800</v>
      </c>
      <c r="G77" s="414">
        <v>40000</v>
      </c>
      <c r="H77" s="429"/>
      <c r="I77" s="414"/>
      <c r="J77" s="414"/>
    </row>
    <row r="78" spans="1:10" ht="14.25" customHeight="1">
      <c r="A78" s="372" t="s">
        <v>15</v>
      </c>
      <c r="B78" s="360">
        <v>300</v>
      </c>
      <c r="C78" s="361" t="s">
        <v>453</v>
      </c>
      <c r="D78" s="361" t="s">
        <v>430</v>
      </c>
      <c r="E78" s="424"/>
      <c r="F78" s="402"/>
      <c r="G78" s="374">
        <f>G79+G82</f>
        <v>332683</v>
      </c>
      <c r="H78" s="374">
        <f>H79+H82</f>
        <v>0</v>
      </c>
      <c r="I78" s="374">
        <f>I79+I82</f>
        <v>130000</v>
      </c>
      <c r="J78" s="374">
        <f>J79+J82</f>
        <v>130000</v>
      </c>
    </row>
    <row r="79" spans="1:10" ht="39" customHeight="1">
      <c r="A79" s="182" t="s">
        <v>464</v>
      </c>
      <c r="B79" s="376">
        <v>300</v>
      </c>
      <c r="C79" s="388" t="s">
        <v>453</v>
      </c>
      <c r="D79" s="388" t="s">
        <v>430</v>
      </c>
      <c r="E79" s="430" t="s">
        <v>357</v>
      </c>
      <c r="F79" s="403"/>
      <c r="G79" s="392">
        <f aca="true" t="shared" si="5" ref="G79:J80">G80</f>
        <v>280000</v>
      </c>
      <c r="H79" s="431">
        <f t="shared" si="5"/>
        <v>0</v>
      </c>
      <c r="I79" s="392">
        <f t="shared" si="5"/>
        <v>80000</v>
      </c>
      <c r="J79" s="392">
        <f t="shared" si="5"/>
        <v>80000</v>
      </c>
    </row>
    <row r="80" spans="1:10" ht="24" customHeight="1">
      <c r="A80" s="432" t="s">
        <v>458</v>
      </c>
      <c r="B80" s="376">
        <v>300</v>
      </c>
      <c r="C80" s="391" t="s">
        <v>453</v>
      </c>
      <c r="D80" s="391" t="s">
        <v>430</v>
      </c>
      <c r="E80" s="430" t="s">
        <v>357</v>
      </c>
      <c r="F80" s="376">
        <v>200</v>
      </c>
      <c r="G80" s="264">
        <f t="shared" si="5"/>
        <v>280000</v>
      </c>
      <c r="H80" s="433">
        <f t="shared" si="5"/>
        <v>0</v>
      </c>
      <c r="I80" s="264">
        <f t="shared" si="5"/>
        <v>80000</v>
      </c>
      <c r="J80" s="264">
        <f t="shared" si="5"/>
        <v>80000</v>
      </c>
    </row>
    <row r="81" spans="1:10" ht="24" customHeight="1">
      <c r="A81" s="428" t="s">
        <v>459</v>
      </c>
      <c r="B81" s="376"/>
      <c r="C81" s="391"/>
      <c r="D81" s="391"/>
      <c r="E81" s="434"/>
      <c r="F81" s="376"/>
      <c r="G81" s="264">
        <v>280000</v>
      </c>
      <c r="H81" s="435"/>
      <c r="I81" s="279">
        <v>80000</v>
      </c>
      <c r="J81" s="279">
        <v>80000</v>
      </c>
    </row>
    <row r="82" spans="1:10" ht="23.25" customHeight="1">
      <c r="A82" s="182" t="s">
        <v>391</v>
      </c>
      <c r="B82" s="376">
        <v>300</v>
      </c>
      <c r="C82" s="388" t="s">
        <v>453</v>
      </c>
      <c r="D82" s="388" t="s">
        <v>430</v>
      </c>
      <c r="E82" s="436" t="s">
        <v>465</v>
      </c>
      <c r="F82" s="379"/>
      <c r="G82" s="392">
        <v>52683</v>
      </c>
      <c r="H82" s="400"/>
      <c r="I82" s="392">
        <v>50000</v>
      </c>
      <c r="J82" s="392">
        <v>50000</v>
      </c>
    </row>
    <row r="83" spans="1:10" ht="25.5" customHeight="1">
      <c r="A83" s="415" t="s">
        <v>459</v>
      </c>
      <c r="B83" s="376"/>
      <c r="C83" s="388"/>
      <c r="D83" s="388"/>
      <c r="E83" s="389"/>
      <c r="F83" s="377"/>
      <c r="G83" s="264">
        <v>52683</v>
      </c>
      <c r="H83" s="395"/>
      <c r="I83" s="264">
        <v>50000</v>
      </c>
      <c r="J83" s="264">
        <v>50000</v>
      </c>
    </row>
    <row r="84" spans="1:10" ht="27.75" customHeight="1">
      <c r="A84" s="182" t="s">
        <v>392</v>
      </c>
      <c r="B84" s="376">
        <v>300</v>
      </c>
      <c r="C84" s="388" t="s">
        <v>453</v>
      </c>
      <c r="D84" s="388" t="s">
        <v>430</v>
      </c>
      <c r="E84" s="436" t="s">
        <v>393</v>
      </c>
      <c r="F84" s="379"/>
      <c r="G84" s="437">
        <f>G85</f>
        <v>52683</v>
      </c>
      <c r="H84" s="437">
        <f>H85</f>
        <v>0</v>
      </c>
      <c r="I84" s="437">
        <f>I85</f>
        <v>50000</v>
      </c>
      <c r="J84" s="437">
        <f>J85</f>
        <v>50000</v>
      </c>
    </row>
    <row r="85" spans="1:10" ht="24.75" customHeight="1">
      <c r="A85" s="438" t="s">
        <v>458</v>
      </c>
      <c r="B85" s="439">
        <v>300</v>
      </c>
      <c r="C85" s="440" t="s">
        <v>453</v>
      </c>
      <c r="D85" s="440" t="s">
        <v>430</v>
      </c>
      <c r="E85" s="436" t="s">
        <v>393</v>
      </c>
      <c r="F85" s="441">
        <v>200</v>
      </c>
      <c r="G85" s="437">
        <v>52683</v>
      </c>
      <c r="H85" s="437">
        <f>H83</f>
        <v>0</v>
      </c>
      <c r="I85" s="437">
        <v>50000</v>
      </c>
      <c r="J85" s="437">
        <v>50000</v>
      </c>
    </row>
    <row r="86" spans="1:10" ht="15" customHeight="1">
      <c r="A86" s="372" t="s">
        <v>16</v>
      </c>
      <c r="B86" s="360">
        <v>300</v>
      </c>
      <c r="C86" s="361" t="s">
        <v>453</v>
      </c>
      <c r="D86" s="361" t="s">
        <v>450</v>
      </c>
      <c r="E86" s="363"/>
      <c r="F86" s="442"/>
      <c r="G86" s="374">
        <f>G87+G90</f>
        <v>10319784</v>
      </c>
      <c r="H86" s="374">
        <f>H87+H90</f>
        <v>0</v>
      </c>
      <c r="I86" s="374">
        <f>I87+I90</f>
        <v>10000000</v>
      </c>
      <c r="J86" s="374">
        <f>J87+J90</f>
        <v>13172960.01</v>
      </c>
    </row>
    <row r="87" spans="1:10" ht="15.75" customHeight="1">
      <c r="A87" s="305" t="s">
        <v>363</v>
      </c>
      <c r="B87" s="391">
        <v>300</v>
      </c>
      <c r="C87" s="388" t="s">
        <v>453</v>
      </c>
      <c r="D87" s="388" t="s">
        <v>450</v>
      </c>
      <c r="E87" s="68" t="s">
        <v>364</v>
      </c>
      <c r="F87" s="443"/>
      <c r="G87" s="392">
        <f>G88</f>
        <v>5869784</v>
      </c>
      <c r="H87" s="392">
        <f>H88</f>
        <v>0</v>
      </c>
      <c r="I87" s="392">
        <f>I88</f>
        <v>5550000</v>
      </c>
      <c r="J87" s="392">
        <f>J88</f>
        <v>12722960.01</v>
      </c>
    </row>
    <row r="88" spans="1:10" ht="24.75" customHeight="1">
      <c r="A88" s="305" t="s">
        <v>458</v>
      </c>
      <c r="B88" s="391">
        <v>300</v>
      </c>
      <c r="C88" s="388" t="s">
        <v>453</v>
      </c>
      <c r="D88" s="388" t="s">
        <v>450</v>
      </c>
      <c r="E88" s="68" t="s">
        <v>364</v>
      </c>
      <c r="F88" s="377">
        <v>200</v>
      </c>
      <c r="G88" s="395">
        <f>G89</f>
        <v>5869784</v>
      </c>
      <c r="H88" s="444"/>
      <c r="I88" s="395">
        <v>5550000</v>
      </c>
      <c r="J88" s="395">
        <f>J89</f>
        <v>12722960.01</v>
      </c>
    </row>
    <row r="89" spans="1:11" ht="24.75" customHeight="1">
      <c r="A89" s="428" t="s">
        <v>459</v>
      </c>
      <c r="B89" s="391"/>
      <c r="C89" s="388"/>
      <c r="D89" s="388"/>
      <c r="E89" s="445"/>
      <c r="F89" s="377"/>
      <c r="G89" s="395">
        <v>5869784</v>
      </c>
      <c r="H89" s="444"/>
      <c r="I89" s="395">
        <v>5550000</v>
      </c>
      <c r="J89" s="395">
        <v>12722960.01</v>
      </c>
      <c r="K89" s="375"/>
    </row>
    <row r="90" spans="1:10" ht="24.75" customHeight="1">
      <c r="A90" s="196" t="s">
        <v>365</v>
      </c>
      <c r="B90" s="391">
        <v>300</v>
      </c>
      <c r="C90" s="388" t="s">
        <v>453</v>
      </c>
      <c r="D90" s="388" t="s">
        <v>450</v>
      </c>
      <c r="E90" s="68" t="s">
        <v>366</v>
      </c>
      <c r="F90" s="393"/>
      <c r="G90" s="400">
        <f>G91</f>
        <v>4450000</v>
      </c>
      <c r="H90" s="400">
        <f>H91</f>
        <v>0</v>
      </c>
      <c r="I90" s="400">
        <f>I91</f>
        <v>4450000</v>
      </c>
      <c r="J90" s="400">
        <f>J91</f>
        <v>450000</v>
      </c>
    </row>
    <row r="91" spans="1:10" ht="27" customHeight="1">
      <c r="A91" s="305" t="s">
        <v>436</v>
      </c>
      <c r="B91" s="391">
        <v>300</v>
      </c>
      <c r="C91" s="388" t="s">
        <v>453</v>
      </c>
      <c r="D91" s="388" t="s">
        <v>450</v>
      </c>
      <c r="E91" s="68" t="s">
        <v>366</v>
      </c>
      <c r="F91" s="377">
        <v>200</v>
      </c>
      <c r="G91" s="264">
        <v>4450000</v>
      </c>
      <c r="H91" s="264"/>
      <c r="I91" s="264">
        <v>4450000</v>
      </c>
      <c r="J91" s="264">
        <v>450000</v>
      </c>
    </row>
    <row r="92" spans="1:10" ht="24.75" customHeight="1">
      <c r="A92" s="428" t="s">
        <v>459</v>
      </c>
      <c r="B92" s="446"/>
      <c r="C92" s="446"/>
      <c r="D92" s="446"/>
      <c r="E92" s="447"/>
      <c r="F92" s="448"/>
      <c r="G92" s="264">
        <v>4450000</v>
      </c>
      <c r="H92" s="264"/>
      <c r="I92" s="264">
        <v>4450000</v>
      </c>
      <c r="J92" s="264">
        <v>450000</v>
      </c>
    </row>
    <row r="93" spans="1:10" ht="24.75" customHeight="1">
      <c r="A93" s="372" t="s">
        <v>466</v>
      </c>
      <c r="B93" s="360">
        <v>300</v>
      </c>
      <c r="C93" s="361" t="s">
        <v>453</v>
      </c>
      <c r="D93" s="361" t="s">
        <v>453</v>
      </c>
      <c r="E93" s="363"/>
      <c r="F93" s="402"/>
      <c r="G93" s="374">
        <f>G94+G99</f>
        <v>48865919.44</v>
      </c>
      <c r="H93" s="374">
        <f aca="true" t="shared" si="6" ref="G93:J94">H94</f>
        <v>0</v>
      </c>
      <c r="I93" s="374">
        <f t="shared" si="6"/>
        <v>6416275</v>
      </c>
      <c r="J93" s="374">
        <f t="shared" si="6"/>
        <v>5361813.4</v>
      </c>
    </row>
    <row r="94" spans="1:10" ht="55.5" customHeight="1">
      <c r="A94" s="196" t="s">
        <v>467</v>
      </c>
      <c r="B94" s="391">
        <v>300</v>
      </c>
      <c r="C94" s="388" t="s">
        <v>453</v>
      </c>
      <c r="D94" s="388" t="s">
        <v>453</v>
      </c>
      <c r="E94" s="389" t="s">
        <v>468</v>
      </c>
      <c r="F94" s="403"/>
      <c r="G94" s="392">
        <f t="shared" si="6"/>
        <v>6581491</v>
      </c>
      <c r="H94" s="392">
        <f t="shared" si="6"/>
        <v>0</v>
      </c>
      <c r="I94" s="392">
        <f t="shared" si="6"/>
        <v>6416275</v>
      </c>
      <c r="J94" s="392">
        <f t="shared" si="6"/>
        <v>5361813.4</v>
      </c>
    </row>
    <row r="95" spans="1:10" ht="26.25" customHeight="1">
      <c r="A95" s="415" t="s">
        <v>459</v>
      </c>
      <c r="B95" s="391"/>
      <c r="C95" s="388"/>
      <c r="D95" s="388"/>
      <c r="E95" s="389"/>
      <c r="F95" s="403"/>
      <c r="G95" s="326">
        <f>G96+G97+G98</f>
        <v>6581491</v>
      </c>
      <c r="H95" s="326">
        <f>H96+H97+H98</f>
        <v>0</v>
      </c>
      <c r="I95" s="326">
        <f>I96+I97+I98</f>
        <v>6416275</v>
      </c>
      <c r="J95" s="326">
        <f>J96+J97+J98</f>
        <v>5361813.4</v>
      </c>
    </row>
    <row r="96" spans="1:10" ht="63.75" customHeight="1">
      <c r="A96" s="305" t="s">
        <v>469</v>
      </c>
      <c r="B96" s="391">
        <v>300</v>
      </c>
      <c r="C96" s="388" t="s">
        <v>453</v>
      </c>
      <c r="D96" s="388" t="s">
        <v>453</v>
      </c>
      <c r="E96" s="389" t="s">
        <v>468</v>
      </c>
      <c r="F96" s="377">
        <v>100</v>
      </c>
      <c r="G96" s="264">
        <v>5828011</v>
      </c>
      <c r="H96" s="435"/>
      <c r="I96" s="264">
        <v>5828011</v>
      </c>
      <c r="J96" s="326">
        <v>5359691.4</v>
      </c>
    </row>
    <row r="97" spans="1:10" ht="26.25" customHeight="1">
      <c r="A97" s="305" t="s">
        <v>436</v>
      </c>
      <c r="B97" s="391">
        <v>300</v>
      </c>
      <c r="C97" s="388" t="s">
        <v>453</v>
      </c>
      <c r="D97" s="388" t="s">
        <v>453</v>
      </c>
      <c r="E97" s="389" t="s">
        <v>468</v>
      </c>
      <c r="F97" s="377">
        <v>200</v>
      </c>
      <c r="G97" s="264">
        <v>751358</v>
      </c>
      <c r="H97" s="435"/>
      <c r="I97" s="264">
        <v>586142</v>
      </c>
      <c r="J97" s="264"/>
    </row>
    <row r="98" spans="1:10" ht="15.75" customHeight="1">
      <c r="A98" s="196" t="s">
        <v>437</v>
      </c>
      <c r="B98" s="391">
        <v>300</v>
      </c>
      <c r="C98" s="388" t="s">
        <v>453</v>
      </c>
      <c r="D98" s="388" t="s">
        <v>453</v>
      </c>
      <c r="E98" s="389" t="s">
        <v>468</v>
      </c>
      <c r="F98" s="377">
        <v>800</v>
      </c>
      <c r="G98" s="264">
        <v>2122</v>
      </c>
      <c r="H98" s="435"/>
      <c r="I98" s="264">
        <v>2122</v>
      </c>
      <c r="J98" s="264">
        <v>2122</v>
      </c>
    </row>
    <row r="99" spans="1:10" ht="63.75" customHeight="1">
      <c r="A99" s="196" t="s">
        <v>499</v>
      </c>
      <c r="B99" s="391">
        <v>300</v>
      </c>
      <c r="C99" s="388" t="s">
        <v>453</v>
      </c>
      <c r="D99" s="388" t="s">
        <v>453</v>
      </c>
      <c r="E99" s="389" t="s">
        <v>497</v>
      </c>
      <c r="F99" s="377"/>
      <c r="G99" s="392">
        <f>G100</f>
        <v>42284428.44</v>
      </c>
      <c r="H99" s="467"/>
      <c r="I99" s="392"/>
      <c r="J99" s="392"/>
    </row>
    <row r="100" spans="1:10" ht="45.75" customHeight="1">
      <c r="A100" s="305" t="s">
        <v>498</v>
      </c>
      <c r="B100" s="391">
        <v>300</v>
      </c>
      <c r="C100" s="388" t="s">
        <v>453</v>
      </c>
      <c r="D100" s="388" t="s">
        <v>453</v>
      </c>
      <c r="E100" s="389" t="s">
        <v>497</v>
      </c>
      <c r="F100" s="377">
        <v>400</v>
      </c>
      <c r="G100" s="264">
        <v>42284428.44</v>
      </c>
      <c r="H100" s="435"/>
      <c r="I100" s="264"/>
      <c r="J100" s="264"/>
    </row>
    <row r="101" spans="1:10" ht="15.75" customHeight="1">
      <c r="A101" s="509" t="s">
        <v>493</v>
      </c>
      <c r="B101" s="391"/>
      <c r="C101" s="388"/>
      <c r="D101" s="388"/>
      <c r="E101" s="389"/>
      <c r="F101" s="377"/>
      <c r="G101" s="417">
        <v>42280200</v>
      </c>
      <c r="H101" s="435"/>
      <c r="I101" s="264"/>
      <c r="J101" s="264"/>
    </row>
    <row r="102" spans="1:10" ht="15.75" customHeight="1">
      <c r="A102" s="509" t="s">
        <v>494</v>
      </c>
      <c r="B102" s="391"/>
      <c r="C102" s="388"/>
      <c r="D102" s="388"/>
      <c r="E102" s="389"/>
      <c r="F102" s="377"/>
      <c r="G102" s="417">
        <v>4228.44</v>
      </c>
      <c r="H102" s="435"/>
      <c r="I102" s="264"/>
      <c r="J102" s="264"/>
    </row>
    <row r="103" spans="1:10" s="451" customFormat="1" ht="18.75" customHeight="1">
      <c r="A103" s="420" t="s">
        <v>85</v>
      </c>
      <c r="B103" s="352">
        <v>300</v>
      </c>
      <c r="C103" s="353" t="s">
        <v>470</v>
      </c>
      <c r="D103" s="449"/>
      <c r="E103" s="355" t="s">
        <v>285</v>
      </c>
      <c r="F103" s="356"/>
      <c r="G103" s="450">
        <f aca="true" t="shared" si="7" ref="G103:J105">G104</f>
        <v>24000</v>
      </c>
      <c r="H103" s="450">
        <f t="shared" si="7"/>
        <v>0</v>
      </c>
      <c r="I103" s="450">
        <f t="shared" si="7"/>
        <v>24000</v>
      </c>
      <c r="J103" s="450">
        <f t="shared" si="7"/>
        <v>24000</v>
      </c>
    </row>
    <row r="104" spans="1:10" ht="18" customHeight="1">
      <c r="A104" s="452" t="s">
        <v>6</v>
      </c>
      <c r="B104" s="360">
        <v>300</v>
      </c>
      <c r="C104" s="361" t="s">
        <v>470</v>
      </c>
      <c r="D104" s="361" t="s">
        <v>470</v>
      </c>
      <c r="E104" s="363" t="s">
        <v>285</v>
      </c>
      <c r="F104" s="373"/>
      <c r="G104" s="365">
        <f t="shared" si="7"/>
        <v>24000</v>
      </c>
      <c r="H104" s="365">
        <f t="shared" si="7"/>
        <v>0</v>
      </c>
      <c r="I104" s="365">
        <f t="shared" si="7"/>
        <v>24000</v>
      </c>
      <c r="J104" s="365">
        <f t="shared" si="7"/>
        <v>24000</v>
      </c>
    </row>
    <row r="105" spans="1:10" ht="39" customHeight="1">
      <c r="A105" s="196" t="s">
        <v>368</v>
      </c>
      <c r="B105" s="376">
        <v>300</v>
      </c>
      <c r="C105" s="377" t="s">
        <v>470</v>
      </c>
      <c r="D105" s="377" t="s">
        <v>470</v>
      </c>
      <c r="E105" s="378">
        <v>1020120100</v>
      </c>
      <c r="F105" s="379"/>
      <c r="G105" s="392">
        <f>G106</f>
        <v>24000</v>
      </c>
      <c r="H105" s="392">
        <f t="shared" si="7"/>
        <v>0</v>
      </c>
      <c r="I105" s="392">
        <f t="shared" si="7"/>
        <v>24000</v>
      </c>
      <c r="J105" s="392">
        <f t="shared" si="7"/>
        <v>24000</v>
      </c>
    </row>
    <row r="106" spans="1:10" ht="25.5" customHeight="1">
      <c r="A106" s="305" t="s">
        <v>436</v>
      </c>
      <c r="B106" s="376">
        <v>300</v>
      </c>
      <c r="C106" s="377" t="s">
        <v>470</v>
      </c>
      <c r="D106" s="377" t="s">
        <v>470</v>
      </c>
      <c r="E106" s="378">
        <v>1020120100</v>
      </c>
      <c r="F106" s="377">
        <v>200</v>
      </c>
      <c r="G106" s="264">
        <f>G107</f>
        <v>24000</v>
      </c>
      <c r="H106" s="264">
        <f>H107</f>
        <v>0</v>
      </c>
      <c r="I106" s="264">
        <f>I107</f>
        <v>24000</v>
      </c>
      <c r="J106" s="264">
        <f>J107</f>
        <v>24000</v>
      </c>
    </row>
    <row r="107" spans="1:10" s="396" customFormat="1" ht="14.25" customHeight="1">
      <c r="A107" s="77" t="s">
        <v>116</v>
      </c>
      <c r="B107" s="376"/>
      <c r="C107" s="388"/>
      <c r="D107" s="388"/>
      <c r="E107" s="453"/>
      <c r="F107" s="377"/>
      <c r="G107" s="417">
        <v>24000</v>
      </c>
      <c r="H107" s="395"/>
      <c r="I107" s="417">
        <v>24000</v>
      </c>
      <c r="J107" s="417">
        <v>24000</v>
      </c>
    </row>
    <row r="108" spans="1:10" s="451" customFormat="1" ht="20.25" customHeight="1">
      <c r="A108" s="351" t="s">
        <v>86</v>
      </c>
      <c r="B108" s="352">
        <v>300</v>
      </c>
      <c r="C108" s="353" t="s">
        <v>471</v>
      </c>
      <c r="D108" s="354" t="s">
        <v>285</v>
      </c>
      <c r="E108" s="355"/>
      <c r="F108" s="356"/>
      <c r="G108" s="357">
        <f>G110+G114+G118+G120+G122+G126+G128+G134+G138+G142+G144+G130</f>
        <v>24063349.169999998</v>
      </c>
      <c r="H108" s="357">
        <f>H110+H114+H118+H120+H122+H126+H128+H134+H138+H142+H144+H130</f>
        <v>0</v>
      </c>
      <c r="I108" s="357">
        <f>I110+I114+I118+I120+I122+I126+I128+I134+I138+I142+I144+I130</f>
        <v>14959125.5</v>
      </c>
      <c r="J108" s="357">
        <f>J110+J114+J118+J120+J122+J126+J128+J134+J138+J142+J144+J130</f>
        <v>14961744.6</v>
      </c>
    </row>
    <row r="109" spans="1:10" ht="18" customHeight="1">
      <c r="A109" s="452" t="s">
        <v>87</v>
      </c>
      <c r="B109" s="454">
        <v>300</v>
      </c>
      <c r="C109" s="455" t="s">
        <v>471</v>
      </c>
      <c r="D109" s="455" t="s">
        <v>428</v>
      </c>
      <c r="E109" s="401"/>
      <c r="F109" s="402"/>
      <c r="G109" s="374"/>
      <c r="H109" s="374"/>
      <c r="I109" s="374"/>
      <c r="J109" s="374"/>
    </row>
    <row r="110" spans="1:12" ht="45.75" customHeight="1">
      <c r="A110" s="456" t="s">
        <v>472</v>
      </c>
      <c r="B110" s="457">
        <v>300</v>
      </c>
      <c r="C110" s="458" t="s">
        <v>471</v>
      </c>
      <c r="D110" s="458" t="s">
        <v>428</v>
      </c>
      <c r="E110" s="459" t="s">
        <v>373</v>
      </c>
      <c r="F110" s="460"/>
      <c r="G110" s="392">
        <f>G111+G112+G113</f>
        <v>5321696.8</v>
      </c>
      <c r="H110" s="392">
        <f>H111+H112+H113</f>
        <v>0</v>
      </c>
      <c r="I110" s="392">
        <f>I111+I112+I113</f>
        <v>4472839.6</v>
      </c>
      <c r="J110" s="392">
        <f>J111+J112+J113</f>
        <v>4472839.6</v>
      </c>
      <c r="L110" s="418"/>
    </row>
    <row r="111" spans="1:12" ht="65.25" customHeight="1">
      <c r="A111" s="305" t="s">
        <v>432</v>
      </c>
      <c r="B111" s="376">
        <v>300</v>
      </c>
      <c r="C111" s="388" t="s">
        <v>471</v>
      </c>
      <c r="D111" s="388" t="s">
        <v>428</v>
      </c>
      <c r="E111" s="461" t="s">
        <v>373</v>
      </c>
      <c r="F111" s="377">
        <v>100</v>
      </c>
      <c r="G111" s="264">
        <v>4347839.6</v>
      </c>
      <c r="H111" s="395"/>
      <c r="I111" s="264">
        <v>4347839.6</v>
      </c>
      <c r="J111" s="264">
        <v>4347839.6</v>
      </c>
      <c r="L111" s="418"/>
    </row>
    <row r="112" spans="1:10" ht="38.25" customHeight="1">
      <c r="A112" s="305" t="s">
        <v>473</v>
      </c>
      <c r="B112" s="376">
        <v>300</v>
      </c>
      <c r="C112" s="388" t="s">
        <v>471</v>
      </c>
      <c r="D112" s="388" t="s">
        <v>428</v>
      </c>
      <c r="E112" s="461" t="s">
        <v>373</v>
      </c>
      <c r="F112" s="377">
        <v>200</v>
      </c>
      <c r="G112" s="264">
        <v>973857.2</v>
      </c>
      <c r="H112" s="395"/>
      <c r="I112" s="264">
        <v>125000</v>
      </c>
      <c r="J112" s="264">
        <v>125000</v>
      </c>
    </row>
    <row r="113" spans="1:10" ht="14.25" customHeight="1">
      <c r="A113" s="196" t="s">
        <v>437</v>
      </c>
      <c r="B113" s="376">
        <v>300</v>
      </c>
      <c r="C113" s="388" t="s">
        <v>471</v>
      </c>
      <c r="D113" s="388" t="s">
        <v>428</v>
      </c>
      <c r="E113" s="461" t="s">
        <v>373</v>
      </c>
      <c r="F113" s="377">
        <v>800</v>
      </c>
      <c r="G113" s="381"/>
      <c r="H113" s="380"/>
      <c r="I113" s="380"/>
      <c r="J113" s="380"/>
    </row>
    <row r="114" spans="1:10" ht="42" customHeight="1">
      <c r="A114" s="465" t="s">
        <v>496</v>
      </c>
      <c r="B114" s="457">
        <v>300</v>
      </c>
      <c r="C114" s="458" t="s">
        <v>471</v>
      </c>
      <c r="D114" s="458" t="s">
        <v>428</v>
      </c>
      <c r="E114" s="459" t="s">
        <v>495</v>
      </c>
      <c r="F114" s="460"/>
      <c r="G114" s="392">
        <f>G115</f>
        <v>78947.37</v>
      </c>
      <c r="H114" s="400"/>
      <c r="I114" s="400"/>
      <c r="J114" s="400"/>
    </row>
    <row r="115" spans="1:10" ht="28.5" customHeight="1">
      <c r="A115" s="305" t="s">
        <v>436</v>
      </c>
      <c r="B115" s="376">
        <v>300</v>
      </c>
      <c r="C115" s="388" t="s">
        <v>471</v>
      </c>
      <c r="D115" s="388" t="s">
        <v>428</v>
      </c>
      <c r="E115" s="461" t="s">
        <v>495</v>
      </c>
      <c r="F115" s="377">
        <v>200</v>
      </c>
      <c r="G115" s="326">
        <v>78947.37</v>
      </c>
      <c r="H115" s="380"/>
      <c r="I115" s="380"/>
      <c r="J115" s="380"/>
    </row>
    <row r="116" spans="1:10" ht="14.25" customHeight="1">
      <c r="A116" s="509" t="s">
        <v>493</v>
      </c>
      <c r="B116" s="376">
        <v>300</v>
      </c>
      <c r="C116" s="388" t="s">
        <v>471</v>
      </c>
      <c r="D116" s="388" t="s">
        <v>428</v>
      </c>
      <c r="E116" s="461"/>
      <c r="F116" s="377"/>
      <c r="G116" s="510">
        <v>75000</v>
      </c>
      <c r="H116" s="380"/>
      <c r="I116" s="380"/>
      <c r="J116" s="380"/>
    </row>
    <row r="117" spans="1:10" ht="14.25" customHeight="1">
      <c r="A117" s="509" t="s">
        <v>494</v>
      </c>
      <c r="B117" s="376">
        <v>300</v>
      </c>
      <c r="C117" s="388" t="s">
        <v>471</v>
      </c>
      <c r="D117" s="388" t="s">
        <v>428</v>
      </c>
      <c r="E117" s="461"/>
      <c r="F117" s="377"/>
      <c r="G117" s="510">
        <v>3947.37</v>
      </c>
      <c r="H117" s="380"/>
      <c r="I117" s="380"/>
      <c r="J117" s="380"/>
    </row>
    <row r="118" spans="1:10" ht="67.5" customHeight="1">
      <c r="A118" s="456" t="s">
        <v>502</v>
      </c>
      <c r="B118" s="457">
        <v>300</v>
      </c>
      <c r="C118" s="458" t="s">
        <v>471</v>
      </c>
      <c r="D118" s="458" t="s">
        <v>428</v>
      </c>
      <c r="E118" s="459" t="s">
        <v>500</v>
      </c>
      <c r="F118" s="460"/>
      <c r="G118" s="392">
        <f>G119</f>
        <v>773844.15</v>
      </c>
      <c r="H118" s="467"/>
      <c r="I118" s="467"/>
      <c r="J118" s="467"/>
    </row>
    <row r="119" spans="1:10" ht="64.5" customHeight="1">
      <c r="A119" s="305" t="s">
        <v>432</v>
      </c>
      <c r="B119" s="376">
        <v>300</v>
      </c>
      <c r="C119" s="388" t="s">
        <v>471</v>
      </c>
      <c r="D119" s="388" t="s">
        <v>428</v>
      </c>
      <c r="E119" s="461" t="s">
        <v>500</v>
      </c>
      <c r="F119" s="325">
        <v>100</v>
      </c>
      <c r="G119" s="326">
        <v>773844.15</v>
      </c>
      <c r="H119" s="380"/>
      <c r="I119" s="380"/>
      <c r="J119" s="380"/>
    </row>
    <row r="120" spans="1:10" ht="73.5" customHeight="1">
      <c r="A120" s="456" t="s">
        <v>503</v>
      </c>
      <c r="B120" s="457">
        <v>300</v>
      </c>
      <c r="C120" s="458" t="s">
        <v>471</v>
      </c>
      <c r="D120" s="458" t="s">
        <v>428</v>
      </c>
      <c r="E120" s="459" t="s">
        <v>501</v>
      </c>
      <c r="F120" s="460"/>
      <c r="G120" s="392">
        <f>G121</f>
        <v>40728.74</v>
      </c>
      <c r="H120" s="467"/>
      <c r="I120" s="467"/>
      <c r="J120" s="467"/>
    </row>
    <row r="121" spans="1:10" ht="65.25" customHeight="1">
      <c r="A121" s="305" t="s">
        <v>432</v>
      </c>
      <c r="B121" s="376">
        <v>300</v>
      </c>
      <c r="C121" s="388" t="s">
        <v>471</v>
      </c>
      <c r="D121" s="388" t="s">
        <v>428</v>
      </c>
      <c r="E121" s="461" t="s">
        <v>501</v>
      </c>
      <c r="F121" s="377">
        <v>100</v>
      </c>
      <c r="G121" s="326">
        <v>40728.74</v>
      </c>
      <c r="H121" s="380"/>
      <c r="I121" s="380"/>
      <c r="J121" s="380"/>
    </row>
    <row r="122" spans="1:10" ht="42" customHeight="1">
      <c r="A122" s="456" t="s">
        <v>474</v>
      </c>
      <c r="B122" s="457">
        <v>300</v>
      </c>
      <c r="C122" s="458" t="s">
        <v>471</v>
      </c>
      <c r="D122" s="458" t="s">
        <v>428</v>
      </c>
      <c r="E122" s="459" t="s">
        <v>378</v>
      </c>
      <c r="F122" s="460"/>
      <c r="G122" s="462">
        <f>G123+G124+G125</f>
        <v>5810248.41</v>
      </c>
      <c r="H122" s="462">
        <f>H123+H124+H125</f>
        <v>0</v>
      </c>
      <c r="I122" s="462">
        <f>I123+I124+I125</f>
        <v>4736459.41</v>
      </c>
      <c r="J122" s="462">
        <v>4738959.41</v>
      </c>
    </row>
    <row r="123" spans="1:10" ht="39" customHeight="1">
      <c r="A123" s="305" t="s">
        <v>432</v>
      </c>
      <c r="B123" s="376">
        <v>300</v>
      </c>
      <c r="C123" s="388" t="s">
        <v>471</v>
      </c>
      <c r="D123" s="388" t="s">
        <v>428</v>
      </c>
      <c r="E123" s="461" t="s">
        <v>378</v>
      </c>
      <c r="F123" s="377">
        <v>100</v>
      </c>
      <c r="G123" s="264">
        <v>4589759.41</v>
      </c>
      <c r="H123" s="435"/>
      <c r="I123" s="264">
        <v>4589759.41</v>
      </c>
      <c r="J123" s="264">
        <v>4589759.41</v>
      </c>
    </row>
    <row r="124" spans="1:10" ht="42" customHeight="1">
      <c r="A124" s="305" t="s">
        <v>473</v>
      </c>
      <c r="B124" s="376">
        <v>300</v>
      </c>
      <c r="C124" s="388" t="s">
        <v>471</v>
      </c>
      <c r="D124" s="388" t="s">
        <v>428</v>
      </c>
      <c r="E124" s="461" t="s">
        <v>378</v>
      </c>
      <c r="F124" s="377">
        <v>200</v>
      </c>
      <c r="G124" s="264">
        <v>1193062</v>
      </c>
      <c r="H124" s="435"/>
      <c r="I124" s="279">
        <v>146700</v>
      </c>
      <c r="J124" s="279">
        <v>149200</v>
      </c>
    </row>
    <row r="125" spans="1:10" ht="20.25" customHeight="1">
      <c r="A125" s="196" t="s">
        <v>437</v>
      </c>
      <c r="B125" s="376">
        <v>300</v>
      </c>
      <c r="C125" s="388" t="s">
        <v>471</v>
      </c>
      <c r="D125" s="388" t="s">
        <v>428</v>
      </c>
      <c r="E125" s="461" t="s">
        <v>378</v>
      </c>
      <c r="F125" s="377">
        <v>800</v>
      </c>
      <c r="G125" s="326">
        <v>27427</v>
      </c>
      <c r="H125" s="463"/>
      <c r="I125" s="464"/>
      <c r="J125" s="464"/>
    </row>
    <row r="126" spans="1:10" ht="70.5" customHeight="1">
      <c r="A126" s="456" t="s">
        <v>502</v>
      </c>
      <c r="B126" s="457">
        <v>300</v>
      </c>
      <c r="C126" s="458" t="s">
        <v>471</v>
      </c>
      <c r="D126" s="458" t="s">
        <v>428</v>
      </c>
      <c r="E126" s="459" t="s">
        <v>504</v>
      </c>
      <c r="F126" s="460"/>
      <c r="G126" s="392">
        <f>G127</f>
        <v>2321532.44</v>
      </c>
      <c r="H126" s="511"/>
      <c r="I126" s="512"/>
      <c r="J126" s="512"/>
    </row>
    <row r="127" spans="1:10" ht="69.75" customHeight="1">
      <c r="A127" s="305" t="s">
        <v>432</v>
      </c>
      <c r="B127" s="376">
        <v>300</v>
      </c>
      <c r="C127" s="388" t="s">
        <v>471</v>
      </c>
      <c r="D127" s="388" t="s">
        <v>428</v>
      </c>
      <c r="E127" s="461" t="s">
        <v>504</v>
      </c>
      <c r="F127" s="377">
        <v>100</v>
      </c>
      <c r="G127" s="326">
        <v>2321532.44</v>
      </c>
      <c r="H127" s="463"/>
      <c r="I127" s="464"/>
      <c r="J127" s="464"/>
    </row>
    <row r="128" spans="1:10" ht="69" customHeight="1">
      <c r="A128" s="456" t="s">
        <v>503</v>
      </c>
      <c r="B128" s="457">
        <v>300</v>
      </c>
      <c r="C128" s="458" t="s">
        <v>471</v>
      </c>
      <c r="D128" s="458" t="s">
        <v>428</v>
      </c>
      <c r="E128" s="459" t="s">
        <v>505</v>
      </c>
      <c r="F128" s="460"/>
      <c r="G128" s="392">
        <f>G129</f>
        <v>122186.22</v>
      </c>
      <c r="H128" s="511"/>
      <c r="I128" s="512"/>
      <c r="J128" s="512"/>
    </row>
    <row r="129" spans="1:10" ht="62.25" customHeight="1">
      <c r="A129" s="305" t="s">
        <v>432</v>
      </c>
      <c r="B129" s="376">
        <v>300</v>
      </c>
      <c r="C129" s="388" t="s">
        <v>471</v>
      </c>
      <c r="D129" s="388" t="s">
        <v>428</v>
      </c>
      <c r="E129" s="461" t="s">
        <v>505</v>
      </c>
      <c r="F129" s="377">
        <v>100</v>
      </c>
      <c r="G129" s="326">
        <v>122186.22</v>
      </c>
      <c r="H129" s="463"/>
      <c r="I129" s="464"/>
      <c r="J129" s="464"/>
    </row>
    <row r="130" spans="1:10" ht="43.5" customHeight="1">
      <c r="A130" s="514" t="s">
        <v>509</v>
      </c>
      <c r="B130" s="457">
        <v>300</v>
      </c>
      <c r="C130" s="458" t="s">
        <v>471</v>
      </c>
      <c r="D130" s="458" t="s">
        <v>428</v>
      </c>
      <c r="E130" s="459" t="s">
        <v>508</v>
      </c>
      <c r="F130" s="460"/>
      <c r="G130" s="392">
        <f>G131</f>
        <v>35902</v>
      </c>
      <c r="H130" s="392">
        <f>H131</f>
        <v>0</v>
      </c>
      <c r="I130" s="392">
        <f>I131</f>
        <v>35902</v>
      </c>
      <c r="J130" s="392">
        <f>J131</f>
        <v>35958</v>
      </c>
    </row>
    <row r="131" spans="1:10" ht="26.25" customHeight="1">
      <c r="A131" s="470" t="s">
        <v>436</v>
      </c>
      <c r="B131" s="376">
        <v>300</v>
      </c>
      <c r="C131" s="388" t="s">
        <v>471</v>
      </c>
      <c r="D131" s="388" t="s">
        <v>428</v>
      </c>
      <c r="E131" s="461" t="s">
        <v>508</v>
      </c>
      <c r="F131" s="377">
        <v>200</v>
      </c>
      <c r="G131" s="326">
        <v>35902</v>
      </c>
      <c r="H131" s="463"/>
      <c r="I131" s="326">
        <v>35902</v>
      </c>
      <c r="J131" s="326">
        <f>J132+J133</f>
        <v>35958</v>
      </c>
    </row>
    <row r="132" spans="1:10" ht="18" customHeight="1">
      <c r="A132" s="509" t="s">
        <v>493</v>
      </c>
      <c r="B132" s="376"/>
      <c r="C132" s="388"/>
      <c r="D132" s="388"/>
      <c r="E132" s="461"/>
      <c r="F132" s="377"/>
      <c r="G132" s="513">
        <v>34106</v>
      </c>
      <c r="H132" s="463"/>
      <c r="I132" s="513">
        <v>34106</v>
      </c>
      <c r="J132" s="513">
        <v>34160</v>
      </c>
    </row>
    <row r="133" spans="1:10" ht="16.5" customHeight="1">
      <c r="A133" s="509" t="s">
        <v>494</v>
      </c>
      <c r="B133" s="376"/>
      <c r="C133" s="388"/>
      <c r="D133" s="388"/>
      <c r="E133" s="461"/>
      <c r="F133" s="377"/>
      <c r="G133" s="513">
        <v>1796</v>
      </c>
      <c r="H133" s="463"/>
      <c r="I133" s="513">
        <v>1796</v>
      </c>
      <c r="J133" s="513">
        <v>1798</v>
      </c>
    </row>
    <row r="134" spans="1:10" ht="74.25" customHeight="1">
      <c r="A134" s="465" t="s">
        <v>475</v>
      </c>
      <c r="B134" s="457">
        <v>300</v>
      </c>
      <c r="C134" s="458" t="s">
        <v>471</v>
      </c>
      <c r="D134" s="458" t="s">
        <v>428</v>
      </c>
      <c r="E134" s="459" t="s">
        <v>476</v>
      </c>
      <c r="F134" s="466"/>
      <c r="G134" s="400">
        <f>G135</f>
        <v>487600</v>
      </c>
      <c r="H134" s="400">
        <f>H135</f>
        <v>0</v>
      </c>
      <c r="I134" s="400">
        <f>I135</f>
        <v>487600</v>
      </c>
      <c r="J134" s="400">
        <f>J135</f>
        <v>487600</v>
      </c>
    </row>
    <row r="135" spans="1:10" s="358" customFormat="1" ht="18" customHeight="1">
      <c r="A135" s="468" t="s">
        <v>2</v>
      </c>
      <c r="B135" s="370"/>
      <c r="C135" s="368"/>
      <c r="D135" s="368"/>
      <c r="E135" s="461"/>
      <c r="F135" s="469"/>
      <c r="G135" s="279">
        <f>G136+G137</f>
        <v>487600</v>
      </c>
      <c r="H135" s="279">
        <f>H136+H137</f>
        <v>0</v>
      </c>
      <c r="I135" s="279">
        <f>I136+I137</f>
        <v>487600</v>
      </c>
      <c r="J135" s="279">
        <f>J136+J137</f>
        <v>487600</v>
      </c>
    </row>
    <row r="136" spans="1:10" s="358" customFormat="1" ht="72" customHeight="1">
      <c r="A136" s="470" t="s">
        <v>432</v>
      </c>
      <c r="B136" s="370">
        <v>300</v>
      </c>
      <c r="C136" s="368" t="s">
        <v>471</v>
      </c>
      <c r="D136" s="368" t="s">
        <v>428</v>
      </c>
      <c r="E136" s="461" t="s">
        <v>476</v>
      </c>
      <c r="F136" s="325">
        <v>100</v>
      </c>
      <c r="G136" s="326">
        <v>475985.16</v>
      </c>
      <c r="H136" s="279"/>
      <c r="I136" s="326">
        <v>475985.16</v>
      </c>
      <c r="J136" s="326">
        <v>475985.16</v>
      </c>
    </row>
    <row r="137" spans="1:10" s="358" customFormat="1" ht="30" customHeight="1">
      <c r="A137" s="470" t="s">
        <v>436</v>
      </c>
      <c r="B137" s="370">
        <v>300</v>
      </c>
      <c r="C137" s="368" t="s">
        <v>471</v>
      </c>
      <c r="D137" s="368" t="s">
        <v>428</v>
      </c>
      <c r="E137" s="461" t="s">
        <v>476</v>
      </c>
      <c r="F137" s="325">
        <v>200</v>
      </c>
      <c r="G137" s="326">
        <v>11614.84</v>
      </c>
      <c r="H137" s="279"/>
      <c r="I137" s="326">
        <v>11614.84</v>
      </c>
      <c r="J137" s="326">
        <v>11614.84</v>
      </c>
    </row>
    <row r="138" spans="1:12" ht="39.75" customHeight="1">
      <c r="A138" s="456" t="s">
        <v>477</v>
      </c>
      <c r="B138" s="457">
        <v>300</v>
      </c>
      <c r="C138" s="458" t="s">
        <v>471</v>
      </c>
      <c r="D138" s="458" t="s">
        <v>428</v>
      </c>
      <c r="E138" s="459" t="s">
        <v>478</v>
      </c>
      <c r="F138" s="460"/>
      <c r="G138" s="400">
        <f>G139+G140+G141</f>
        <v>6830587.59</v>
      </c>
      <c r="H138" s="400">
        <f>H139+H140+H141</f>
        <v>0</v>
      </c>
      <c r="I138" s="400">
        <f>I139+I140+I141</f>
        <v>5226324.49</v>
      </c>
      <c r="J138" s="400">
        <f>J139+J140+J141</f>
        <v>5226387.59</v>
      </c>
      <c r="L138" s="418"/>
    </row>
    <row r="139" spans="1:10" ht="80.25" customHeight="1">
      <c r="A139" s="305" t="s">
        <v>432</v>
      </c>
      <c r="B139" s="376">
        <v>300</v>
      </c>
      <c r="C139" s="388" t="s">
        <v>471</v>
      </c>
      <c r="D139" s="388" t="s">
        <v>428</v>
      </c>
      <c r="E139" s="461" t="s">
        <v>478</v>
      </c>
      <c r="F139" s="377">
        <v>100</v>
      </c>
      <c r="G139" s="264">
        <v>5077387.59</v>
      </c>
      <c r="H139" s="435"/>
      <c r="I139" s="264">
        <v>5077387.59</v>
      </c>
      <c r="J139" s="264">
        <v>5077387.59</v>
      </c>
    </row>
    <row r="140" spans="1:10" ht="40.5" customHeight="1">
      <c r="A140" s="305" t="s">
        <v>473</v>
      </c>
      <c r="B140" s="376">
        <v>300</v>
      </c>
      <c r="C140" s="388" t="s">
        <v>471</v>
      </c>
      <c r="D140" s="388" t="s">
        <v>428</v>
      </c>
      <c r="E140" s="461" t="s">
        <v>478</v>
      </c>
      <c r="F140" s="377">
        <v>200</v>
      </c>
      <c r="G140" s="264">
        <v>1751700</v>
      </c>
      <c r="H140" s="435"/>
      <c r="I140" s="279">
        <v>148936.9</v>
      </c>
      <c r="J140" s="279">
        <v>149000</v>
      </c>
    </row>
    <row r="141" spans="1:10" ht="18" customHeight="1">
      <c r="A141" s="196" t="s">
        <v>437</v>
      </c>
      <c r="B141" s="376">
        <v>300</v>
      </c>
      <c r="C141" s="388" t="s">
        <v>471</v>
      </c>
      <c r="D141" s="388" t="s">
        <v>428</v>
      </c>
      <c r="E141" s="461" t="s">
        <v>478</v>
      </c>
      <c r="F141" s="377">
        <v>800</v>
      </c>
      <c r="G141" s="471">
        <v>1500</v>
      </c>
      <c r="H141" s="472"/>
      <c r="I141" s="463"/>
      <c r="J141" s="463"/>
    </row>
    <row r="142" spans="1:10" ht="70.5" customHeight="1">
      <c r="A142" s="456" t="s">
        <v>502</v>
      </c>
      <c r="B142" s="457">
        <v>300</v>
      </c>
      <c r="C142" s="458" t="s">
        <v>471</v>
      </c>
      <c r="D142" s="458" t="s">
        <v>428</v>
      </c>
      <c r="E142" s="459" t="s">
        <v>507</v>
      </c>
      <c r="F142" s="460"/>
      <c r="G142" s="392">
        <f>G143</f>
        <v>2128071.41</v>
      </c>
      <c r="H142" s="511"/>
      <c r="I142" s="511"/>
      <c r="J142" s="511"/>
    </row>
    <row r="143" spans="1:10" ht="64.5" customHeight="1">
      <c r="A143" s="305" t="s">
        <v>432</v>
      </c>
      <c r="B143" s="376">
        <v>300</v>
      </c>
      <c r="C143" s="388" t="s">
        <v>471</v>
      </c>
      <c r="D143" s="388" t="s">
        <v>428</v>
      </c>
      <c r="E143" s="461" t="s">
        <v>507</v>
      </c>
      <c r="F143" s="377">
        <v>100</v>
      </c>
      <c r="G143" s="264">
        <v>2128071.41</v>
      </c>
      <c r="H143" s="472"/>
      <c r="I143" s="463"/>
      <c r="J143" s="463"/>
    </row>
    <row r="144" spans="1:10" ht="66" customHeight="1">
      <c r="A144" s="456" t="s">
        <v>503</v>
      </c>
      <c r="B144" s="457">
        <v>300</v>
      </c>
      <c r="C144" s="458" t="s">
        <v>471</v>
      </c>
      <c r="D144" s="458" t="s">
        <v>428</v>
      </c>
      <c r="E144" s="459" t="s">
        <v>506</v>
      </c>
      <c r="F144" s="460"/>
      <c r="G144" s="392">
        <f>G145</f>
        <v>112004.04</v>
      </c>
      <c r="H144" s="511"/>
      <c r="I144" s="511"/>
      <c r="J144" s="511"/>
    </row>
    <row r="145" spans="1:10" ht="63.75" customHeight="1">
      <c r="A145" s="305" t="s">
        <v>432</v>
      </c>
      <c r="B145" s="376">
        <v>300</v>
      </c>
      <c r="C145" s="388" t="s">
        <v>471</v>
      </c>
      <c r="D145" s="388" t="s">
        <v>428</v>
      </c>
      <c r="E145" s="461" t="s">
        <v>506</v>
      </c>
      <c r="F145" s="377">
        <v>100</v>
      </c>
      <c r="G145" s="264">
        <v>112004.04</v>
      </c>
      <c r="H145" s="472"/>
      <c r="I145" s="463"/>
      <c r="J145" s="463"/>
    </row>
    <row r="146" spans="1:10" s="476" customFormat="1" ht="21" customHeight="1">
      <c r="A146" s="351" t="s">
        <v>88</v>
      </c>
      <c r="B146" s="352">
        <v>300</v>
      </c>
      <c r="C146" s="353" t="s">
        <v>479</v>
      </c>
      <c r="D146" s="473" t="s">
        <v>285</v>
      </c>
      <c r="E146" s="474" t="s">
        <v>285</v>
      </c>
      <c r="F146" s="475" t="s">
        <v>285</v>
      </c>
      <c r="G146" s="357">
        <f>G147+G150</f>
        <v>206484</v>
      </c>
      <c r="H146" s="357">
        <f>H147+H150</f>
        <v>0</v>
      </c>
      <c r="I146" s="357">
        <f>I147+I150</f>
        <v>176484</v>
      </c>
      <c r="J146" s="357">
        <f>J147+J150</f>
        <v>176484</v>
      </c>
    </row>
    <row r="147" spans="1:10" ht="15" customHeight="1">
      <c r="A147" s="477" t="s">
        <v>89</v>
      </c>
      <c r="B147" s="454">
        <v>300</v>
      </c>
      <c r="C147" s="455" t="s">
        <v>479</v>
      </c>
      <c r="D147" s="455" t="s">
        <v>428</v>
      </c>
      <c r="E147" s="401" t="s">
        <v>285</v>
      </c>
      <c r="F147" s="402" t="s">
        <v>285</v>
      </c>
      <c r="G147" s="365">
        <f aca="true" t="shared" si="8" ref="G147:J148">G148</f>
        <v>144000</v>
      </c>
      <c r="H147" s="365">
        <f t="shared" si="8"/>
        <v>0</v>
      </c>
      <c r="I147" s="365">
        <f t="shared" si="8"/>
        <v>144000</v>
      </c>
      <c r="J147" s="365">
        <f t="shared" si="8"/>
        <v>144000</v>
      </c>
    </row>
    <row r="148" spans="1:10" ht="39.75" customHeight="1">
      <c r="A148" s="196" t="s">
        <v>480</v>
      </c>
      <c r="B148" s="376">
        <v>300</v>
      </c>
      <c r="C148" s="377" t="s">
        <v>479</v>
      </c>
      <c r="D148" s="377" t="s">
        <v>428</v>
      </c>
      <c r="E148" s="389">
        <v>4000090060</v>
      </c>
      <c r="F148" s="403" t="s">
        <v>285</v>
      </c>
      <c r="G148" s="392">
        <f t="shared" si="8"/>
        <v>144000</v>
      </c>
      <c r="H148" s="392">
        <f t="shared" si="8"/>
        <v>0</v>
      </c>
      <c r="I148" s="392">
        <f t="shared" si="8"/>
        <v>144000</v>
      </c>
      <c r="J148" s="392">
        <f t="shared" si="8"/>
        <v>144000</v>
      </c>
    </row>
    <row r="149" spans="1:10" ht="27" customHeight="1">
      <c r="A149" s="182" t="s">
        <v>442</v>
      </c>
      <c r="B149" s="376">
        <v>300</v>
      </c>
      <c r="C149" s="377" t="s">
        <v>479</v>
      </c>
      <c r="D149" s="377" t="s">
        <v>428</v>
      </c>
      <c r="E149" s="389">
        <v>4000090060</v>
      </c>
      <c r="F149" s="377">
        <v>300</v>
      </c>
      <c r="G149" s="264">
        <v>144000</v>
      </c>
      <c r="H149" s="478"/>
      <c r="I149" s="279">
        <v>144000</v>
      </c>
      <c r="J149" s="279">
        <v>144000</v>
      </c>
    </row>
    <row r="150" spans="1:10" ht="14.25" customHeight="1">
      <c r="A150" s="477" t="s">
        <v>90</v>
      </c>
      <c r="B150" s="454">
        <v>300</v>
      </c>
      <c r="C150" s="455" t="s">
        <v>479</v>
      </c>
      <c r="D150" s="455" t="s">
        <v>450</v>
      </c>
      <c r="E150" s="401" t="s">
        <v>285</v>
      </c>
      <c r="F150" s="425" t="s">
        <v>285</v>
      </c>
      <c r="G150" s="374">
        <f>G151+G153</f>
        <v>62484</v>
      </c>
      <c r="H150" s="374">
        <f>H151+H153</f>
        <v>0</v>
      </c>
      <c r="I150" s="374">
        <f>I151+I153</f>
        <v>32484</v>
      </c>
      <c r="J150" s="374">
        <f>J151+J153</f>
        <v>32484</v>
      </c>
    </row>
    <row r="151" spans="1:10" ht="26.25" customHeight="1">
      <c r="A151" s="196" t="s">
        <v>408</v>
      </c>
      <c r="B151" s="391">
        <v>300</v>
      </c>
      <c r="C151" s="388" t="s">
        <v>479</v>
      </c>
      <c r="D151" s="388" t="s">
        <v>450</v>
      </c>
      <c r="E151" s="389">
        <v>4000020170</v>
      </c>
      <c r="F151" s="377"/>
      <c r="G151" s="392">
        <f>G152</f>
        <v>30000</v>
      </c>
      <c r="H151" s="392">
        <f>H152</f>
        <v>0</v>
      </c>
      <c r="I151" s="392"/>
      <c r="J151" s="392"/>
    </row>
    <row r="152" spans="1:10" ht="27" customHeight="1">
      <c r="A152" s="305" t="s">
        <v>436</v>
      </c>
      <c r="B152" s="391">
        <v>300</v>
      </c>
      <c r="C152" s="388" t="s">
        <v>479</v>
      </c>
      <c r="D152" s="388" t="s">
        <v>450</v>
      </c>
      <c r="E152" s="389">
        <v>4000020170</v>
      </c>
      <c r="F152" s="377">
        <v>200</v>
      </c>
      <c r="G152" s="264">
        <v>30000</v>
      </c>
      <c r="H152" s="478"/>
      <c r="I152" s="264"/>
      <c r="J152" s="264"/>
    </row>
    <row r="153" spans="1:10" ht="51.75" customHeight="1">
      <c r="A153" s="196" t="s">
        <v>384</v>
      </c>
      <c r="B153" s="376">
        <v>300</v>
      </c>
      <c r="C153" s="377" t="s">
        <v>479</v>
      </c>
      <c r="D153" s="377" t="s">
        <v>450</v>
      </c>
      <c r="E153" s="394" t="s">
        <v>385</v>
      </c>
      <c r="F153" s="377"/>
      <c r="G153" s="392">
        <f>G154</f>
        <v>32484</v>
      </c>
      <c r="H153" s="392">
        <f>H154</f>
        <v>0</v>
      </c>
      <c r="I153" s="392">
        <f>I154</f>
        <v>32484</v>
      </c>
      <c r="J153" s="392">
        <f>J154</f>
        <v>32484</v>
      </c>
    </row>
    <row r="154" spans="1:10" ht="24.75" customHeight="1">
      <c r="A154" s="386" t="s">
        <v>442</v>
      </c>
      <c r="B154" s="376">
        <v>300</v>
      </c>
      <c r="C154" s="377" t="s">
        <v>479</v>
      </c>
      <c r="D154" s="377" t="s">
        <v>450</v>
      </c>
      <c r="E154" s="394" t="s">
        <v>385</v>
      </c>
      <c r="F154" s="377">
        <v>300</v>
      </c>
      <c r="G154" s="264">
        <v>32484</v>
      </c>
      <c r="H154" s="395"/>
      <c r="I154" s="264">
        <v>32484</v>
      </c>
      <c r="J154" s="264">
        <v>32484</v>
      </c>
    </row>
    <row r="155" spans="1:10" s="480" customFormat="1" ht="30" customHeight="1">
      <c r="A155" s="351" t="s">
        <v>481</v>
      </c>
      <c r="B155" s="352">
        <v>300</v>
      </c>
      <c r="C155" s="353" t="s">
        <v>482</v>
      </c>
      <c r="D155" s="479"/>
      <c r="E155" s="355"/>
      <c r="F155" s="356"/>
      <c r="G155" s="357">
        <f aca="true" t="shared" si="9" ref="G155:J157">G156</f>
        <v>737220</v>
      </c>
      <c r="H155" s="357">
        <f t="shared" si="9"/>
        <v>0</v>
      </c>
      <c r="I155" s="357">
        <f t="shared" si="9"/>
        <v>600000</v>
      </c>
      <c r="J155" s="357">
        <f t="shared" si="9"/>
        <v>370000</v>
      </c>
    </row>
    <row r="156" spans="1:10" ht="19.5" customHeight="1">
      <c r="A156" s="481" t="s">
        <v>113</v>
      </c>
      <c r="B156" s="383">
        <v>300</v>
      </c>
      <c r="C156" s="482">
        <v>11</v>
      </c>
      <c r="D156" s="362" t="s">
        <v>428</v>
      </c>
      <c r="E156" s="483"/>
      <c r="F156" s="484"/>
      <c r="G156" s="374">
        <f t="shared" si="9"/>
        <v>737220</v>
      </c>
      <c r="H156" s="374">
        <f t="shared" si="9"/>
        <v>0</v>
      </c>
      <c r="I156" s="374">
        <f t="shared" si="9"/>
        <v>600000</v>
      </c>
      <c r="J156" s="374">
        <f t="shared" si="9"/>
        <v>370000</v>
      </c>
    </row>
    <row r="157" spans="1:10" ht="66.75" customHeight="1">
      <c r="A157" s="182" t="s">
        <v>388</v>
      </c>
      <c r="B157" s="387">
        <v>300</v>
      </c>
      <c r="C157" s="485">
        <v>11</v>
      </c>
      <c r="D157" s="369" t="s">
        <v>428</v>
      </c>
      <c r="E157" s="394" t="s">
        <v>389</v>
      </c>
      <c r="F157" s="403"/>
      <c r="G157" s="392">
        <f t="shared" si="9"/>
        <v>737220</v>
      </c>
      <c r="H157" s="392">
        <f t="shared" si="9"/>
        <v>0</v>
      </c>
      <c r="I157" s="392">
        <f t="shared" si="9"/>
        <v>600000</v>
      </c>
      <c r="J157" s="392">
        <f t="shared" si="9"/>
        <v>370000</v>
      </c>
    </row>
    <row r="158" spans="1:10" ht="30" customHeight="1">
      <c r="A158" s="386" t="s">
        <v>483</v>
      </c>
      <c r="B158" s="387">
        <v>300</v>
      </c>
      <c r="C158" s="485">
        <v>11</v>
      </c>
      <c r="D158" s="369" t="s">
        <v>428</v>
      </c>
      <c r="E158" s="394" t="s">
        <v>389</v>
      </c>
      <c r="F158" s="377">
        <v>200</v>
      </c>
      <c r="G158" s="264">
        <v>737220</v>
      </c>
      <c r="H158" s="395"/>
      <c r="I158" s="264">
        <v>600000</v>
      </c>
      <c r="J158" s="264">
        <v>370000</v>
      </c>
    </row>
    <row r="159" spans="1:10" ht="14.25">
      <c r="A159" s="486" t="s">
        <v>484</v>
      </c>
      <c r="B159" s="487"/>
      <c r="C159" s="488"/>
      <c r="D159" s="488"/>
      <c r="E159" s="487"/>
      <c r="F159" s="488"/>
      <c r="G159" s="489">
        <f>G6+G41+G47+G67+G103+G108++G146+G155</f>
        <v>144973622.23999998</v>
      </c>
      <c r="H159" s="489">
        <f>H6+H41+H47+H67+H103+H108++H146+H155</f>
        <v>0</v>
      </c>
      <c r="I159" s="489">
        <f>I6+I41+I47+I67+I103+I108++I146+I155</f>
        <v>67036806</v>
      </c>
      <c r="J159" s="489">
        <f>J6+J41+J47+J67+J103+J108++J146+J155</f>
        <v>64097160.00000001</v>
      </c>
    </row>
    <row r="160" spans="1:10" s="231" customFormat="1" ht="12.75">
      <c r="A160" s="490" t="s">
        <v>485</v>
      </c>
      <c r="B160" s="491"/>
      <c r="C160" s="492"/>
      <c r="D160" s="492"/>
      <c r="E160" s="491"/>
      <c r="F160" s="492"/>
      <c r="G160" s="493"/>
      <c r="H160" s="494"/>
      <c r="I160" s="495">
        <v>1800000</v>
      </c>
      <c r="J160" s="495">
        <v>3000000</v>
      </c>
    </row>
    <row r="161" spans="1:10" ht="18.75">
      <c r="A161" s="496" t="s">
        <v>486</v>
      </c>
      <c r="B161" s="497"/>
      <c r="C161" s="498"/>
      <c r="D161" s="498"/>
      <c r="E161" s="497"/>
      <c r="F161" s="498"/>
      <c r="G161" s="499">
        <f>G6+G41+G47+G67+G103+G108+G146+G155+G160</f>
        <v>144973622.23999998</v>
      </c>
      <c r="H161" s="499">
        <f>H6+H41+H47+H67+H103+H108+H146+H155+H160</f>
        <v>0</v>
      </c>
      <c r="I161" s="499">
        <f>I6+I41+I47+I67+I103+I108+I146+I155+I160</f>
        <v>68836806</v>
      </c>
      <c r="J161" s="499">
        <f>J6+J41+J47+J67+J103+J108+J146+J155+J160</f>
        <v>67097160.00000001</v>
      </c>
    </row>
    <row r="162" spans="2:5" ht="15">
      <c r="B162" s="501"/>
      <c r="E162" s="501"/>
    </row>
    <row r="163" ht="15">
      <c r="E163" s="501"/>
    </row>
  </sheetData>
  <sheetProtection/>
  <mergeCells count="9">
    <mergeCell ref="D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2023-02-01T12:02:07Z</cp:lastPrinted>
  <dcterms:created xsi:type="dcterms:W3CDTF">2005-02-25T08:58:00Z</dcterms:created>
  <dcterms:modified xsi:type="dcterms:W3CDTF">2023-02-01T12:15:05Z</dcterms:modified>
  <cp:category/>
  <cp:version/>
  <cp:contentType/>
  <cp:contentStatus/>
</cp:coreProperties>
</file>