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5"/>
  </bookViews>
  <sheets>
    <sheet name="ПР № 12" sheetId="1" state="hidden" r:id="rId1"/>
    <sheet name="пр.№5" sheetId="2" r:id="rId2"/>
    <sheet name="№1" sheetId="3" r:id="rId3"/>
    <sheet name="пр №2." sheetId="4" r:id="rId4"/>
    <sheet name="пр.№4" sheetId="5" r:id="rId5"/>
    <sheet name="пр.№3." sheetId="6" r:id="rId6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<sst xmlns="http://schemas.openxmlformats.org/spreadsheetml/2006/main" count="1298" uniqueCount="619">
  <si>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</si>
  <si>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</si>
  <si>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</si>
  <si>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</si>
  <si>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НАЛОГОВЫЕ И НЕНАЛОГОВЫЕ ДОХОДЫ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</si>
  <si>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</si>
  <si>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</si>
  <si>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</si>
  <si>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</si>
  <si>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</si>
  <si>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</si>
  <si>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</si>
  <si>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</si>
  <si>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</si>
  <si>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</si>
  <si>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</si>
  <si>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</si>
  <si>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</si>
  <si>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</si>
  <si>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</si>
  <si>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</si>
  <si>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</si>
  <si>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</si>
  <si>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</si>
  <si>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</si>
  <si>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Увеличение прочих остатков средств бюджетов</t>
  </si>
  <si>
    <t>1.1</t>
  </si>
  <si>
    <t>Код 
классификации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</si>
  <si>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</si>
  <si>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</si>
  <si>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</si>
  <si>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</si>
  <si>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</si>
  <si>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>Увеличение прочих остатков денежных средств бюджетов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</si>
  <si>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</si>
  <si>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</si>
  <si>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</si>
  <si>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</si>
  <si>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</si>
  <si>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</si>
  <si>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</si>
  <si>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</si>
  <si>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</si>
  <si>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</si>
  <si>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</si>
  <si>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</si>
  <si>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</si>
  <si>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</si>
  <si>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</si>
  <si>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</si>
  <si>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000 01 00 00 00 00 0000 000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</si>
  <si>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</si>
  <si>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</si>
  <si>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</si>
  <si>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</si>
  <si>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</si>
  <si>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</si>
  <si>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</si>
  <si>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</si>
  <si>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</si>
  <si>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</si>
  <si>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</si>
  <si>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</si>
  <si>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</si>
  <si>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</si>
  <si>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</si>
  <si>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</si>
  <si>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</si>
  <si>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</si>
  <si>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</si>
  <si>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</si>
  <si>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</si>
  <si>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</si>
  <si>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</si>
  <si>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</si>
  <si>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</si>
  <si>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</si>
  <si>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</si>
  <si>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</si>
  <si>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</si>
  <si>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</si>
  <si>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</si>
  <si>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</si>
  <si>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</si>
  <si>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</si>
  <si>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</si>
  <si>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</si>
  <si>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</si>
  <si>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</si>
  <si>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</si>
  <si>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</si>
  <si>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</si>
  <si>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</si>
  <si>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</si>
  <si>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</si>
  <si>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</si>
  <si>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</si>
  <si>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</si>
  <si>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</si>
  <si>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</si>
  <si>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</si>
  <si>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</si>
  <si>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</si>
  <si>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</si>
  <si>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</si>
  <si>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</si>
  <si>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</si>
  <si>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</si>
  <si>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</si>
  <si>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</si>
  <si>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</si>
  <si>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МКУК "Заволжский городской художественно-краеведческий музей"</t>
  </si>
  <si>
    <t>Физическая культура</t>
  </si>
  <si>
    <t>Изменение остатков средств на счетах по учету средств 
бюджетов</t>
  </si>
  <si>
    <t>Источников внутреннего финансирования 
дефицитов бюджетов</t>
  </si>
  <si>
    <t>МКУК "Заволжский городской Дом культуры"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</si>
  <si>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</si>
  <si>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</si>
  <si>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</si>
  <si>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</si>
  <si>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</si>
  <si>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</si>
  <si>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</si>
  <si>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</si>
  <si>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</si>
  <si>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</si>
  <si>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</si>
  <si>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</si>
  <si>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</si>
  <si>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</si>
  <si>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</si>
  <si>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</si>
  <si>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</si>
  <si>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</si>
  <si>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</si>
  <si>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</si>
  <si>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</si>
  <si>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</si>
  <si>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</si>
  <si>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</si>
  <si>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</si>
  <si>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</si>
  <si>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</si>
  <si>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</si>
  <si>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</si>
  <si>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</si>
  <si>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</si>
  <si>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</si>
  <si>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</si>
  <si>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</si>
  <si>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</si>
  <si>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</si>
  <si>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</si>
  <si>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</si>
  <si>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</si>
  <si>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</si>
  <si>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</si>
  <si>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</si>
  <si>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</si>
  <si>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</si>
  <si>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</si>
  <si>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</si>
  <si>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</si>
  <si>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</si>
  <si>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300 01 03 01 00 13 0000 710</t>
  </si>
  <si>
    <t>300 01 03 00 00 00 0000 000</t>
  </si>
  <si>
    <t xml:space="preserve">Бюджетные кредиты от других бюджетов бюджетной системы Российской Федерации
</t>
  </si>
  <si>
    <t>300 01 03 01 00 13 0000 700</t>
  </si>
  <si>
    <t>300 01 03 01 00 13 0000 810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</si>
  <si>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</si>
  <si>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</si>
  <si>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Дотации бюджетам бюджетной системы Российской Федерации</t>
  </si>
  <si>
    <t>НАЛОГИ  НА ПРИБЫЛЬ, ДОХОДЫ</t>
  </si>
  <si>
    <t>межпоселенческая библиотека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</si>
  <si>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</si>
  <si>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</si>
  <si>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</si>
  <si>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</si>
  <si>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</si>
  <si>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</si>
  <si>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</si>
  <si>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</si>
  <si>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</si>
  <si>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</si>
  <si>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</si>
  <si>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</si>
  <si>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</si>
  <si>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</si>
  <si>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</si>
  <si>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</si>
  <si>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</si>
  <si>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</si>
  <si>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</si>
  <si>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</si>
  <si>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</si>
  <si>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</si>
  <si>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</si>
  <si>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</si>
  <si>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</si>
  <si>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</si>
  <si>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</si>
  <si>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</si>
  <si>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</si>
  <si>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</si>
  <si>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</si>
  <si>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</si>
  <si>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</si>
  <si>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</si>
  <si>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</si>
  <si>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</si>
  <si>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</si>
  <si>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</si>
  <si>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</si>
  <si>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</si>
  <si>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</si>
  <si>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</si>
  <si>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</si>
  <si>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</si>
  <si>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</si>
  <si>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</si>
  <si>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</si>
  <si>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</si>
  <si>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</si>
  <si>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</si>
  <si>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</si>
  <si>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</si>
  <si>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</si>
  <si>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</si>
  <si>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</si>
  <si>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</si>
  <si>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</si>
  <si>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</si>
  <si>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</si>
  <si>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</si>
  <si>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2 02 15001 13 0000 150</t>
  </si>
  <si>
    <t xml:space="preserve"> 2 02 15001 00 0000 150</t>
  </si>
  <si>
    <t xml:space="preserve"> 2 02 40014 00 0000 150</t>
  </si>
  <si>
    <t xml:space="preserve"> 2 02 40014 13 0000 150</t>
  </si>
  <si>
    <t>2 08 05000 13 0000 150</t>
  </si>
  <si>
    <t xml:space="preserve"> 1 17 00000 00 0000 000</t>
  </si>
  <si>
    <t>ПРОЧИЕ НЕНАЛОГОВЫЕ  ДОХОДЫ</t>
  </si>
  <si>
    <t>Невыясненные поступления</t>
  </si>
  <si>
    <t xml:space="preserve"> 1 17 01000 00 0000 180</t>
  </si>
  <si>
    <t xml:space="preserve"> 1 17 01050 13 0000 180</t>
  </si>
  <si>
    <t xml:space="preserve">Источники внутреннего финансирования дефицита  бюджета                                             Заволжского городского поселения 
на 2023 год и плановый период 2024 и 2025 годов                                                     </t>
  </si>
  <si>
    <t xml:space="preserve"> 1 16 10060 00 0000 140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</si>
  <si>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</si>
  <si>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</si>
  <si>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</si>
  <si>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</si>
  <si>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</si>
  <si>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2 02 15002 00 0000 150</t>
  </si>
  <si>
    <t xml:space="preserve">Дотации бюджетам на поддержку мер по обеспечению сбалансированности бюджетов
</t>
  </si>
  <si>
    <t xml:space="preserve"> 2 02 15002 13 0000 150</t>
  </si>
  <si>
    <t xml:space="preserve">Дотации бюджетам городских поселений на поддержку мер по обеспечению сбалансированности бюджетов
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</si>
  <si>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</si>
  <si>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</si>
  <si>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2 02 29999 13 0000 150</t>
  </si>
  <si>
    <t>Прочие субсидии бюджетам городских поселений</t>
  </si>
  <si>
    <t>строительство дюкера</t>
  </si>
  <si>
    <t>з/плата работникам культуры</t>
  </si>
  <si>
    <t>ЦСР</t>
  </si>
  <si>
    <t>ВР</t>
  </si>
  <si>
    <t>сумма (тыс.руб.)</t>
  </si>
  <si>
    <t/>
  </si>
  <si>
    <t>Муниципальные  программы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</si>
  <si>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</si>
  <si>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01 0 00 00000</t>
  </si>
  <si>
    <t>Процессная часть</t>
  </si>
  <si>
    <t>0120000000</t>
  </si>
  <si>
    <t>Улучшение социального положения Почетных граждан города Заволжска</t>
  </si>
  <si>
    <t>0120100000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</si>
  <si>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</si>
  <si>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0120190010</t>
  </si>
  <si>
    <t>Муниципальная программа                                                                                                      «Управление муниципальным имуществом»</t>
  </si>
  <si>
    <t>02 0 00 00000</t>
  </si>
  <si>
    <t>0220000000</t>
  </si>
  <si>
    <t>Обеспечение эффективного управления муниципальным имуществом</t>
  </si>
  <si>
    <t>0220100000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</si>
  <si>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</si>
  <si>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0220120010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</si>
  <si>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</si>
  <si>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03 0 00 00000</t>
  </si>
  <si>
    <t>03200000000</t>
  </si>
  <si>
    <t>Организация и проведение культурно-массовых мероприятий, праздников</t>
  </si>
  <si>
    <t>0320100000</t>
  </si>
  <si>
    <t>Организация и проведение культурно-массовых мероприятий, праздников (Администрация Заволжского городского поселения)</t>
  </si>
  <si>
    <t>0320120021</t>
  </si>
  <si>
    <t>Организация и проведение культурно-массовых мероприятий, праздников              (МКУК "ЗГДК")</t>
  </si>
  <si>
    <t>0320120024</t>
  </si>
  <si>
    <t>Организация и проведение культурно-массовых мероприятий, праздников                  (МКУК "ЗГБ")</t>
  </si>
  <si>
    <t>0320120023</t>
  </si>
  <si>
    <t>Организация и проведение культурно-массовых мероприятий, праздников               (МКУК "ЗГХКМ")</t>
  </si>
  <si>
    <t>0320120022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</si>
  <si>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</si>
  <si>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04 0 00 00000</t>
  </si>
  <si>
    <t>0420000000</t>
  </si>
  <si>
    <t xml:space="preserve">Укрепление пожарной безопасности, снижение рисков и смягчение последствий чрезвычайных ситуаций </t>
  </si>
  <si>
    <t>0420100000</t>
  </si>
  <si>
    <t xml:space="preserve">Укрепление пожарной безопасности, снижение рисков и смягчение последствий чрезвычайных ситуаций  </t>
  </si>
  <si>
    <t>04 1 01 20030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</si>
  <si>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</si>
  <si>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</si>
  <si>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1520120200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</si>
  <si>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</si>
  <si>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05 0 00 00000</t>
  </si>
  <si>
    <t>0520000000</t>
  </si>
  <si>
    <t>Содержание и ремонт дорожной сети, ее обустройство,улучшение технического  и эксплуатационного состояния</t>
  </si>
  <si>
    <t>0520100000</t>
  </si>
  <si>
    <t>Содержание  дорог</t>
  </si>
  <si>
    <t>0520120040</t>
  </si>
  <si>
    <t>Текущий ремонт дорог</t>
  </si>
  <si>
    <t>0520120050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</si>
  <si>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</si>
  <si>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06 0 00 00000</t>
  </si>
  <si>
    <t>0620000000</t>
  </si>
  <si>
    <t>Развитие туризма на территории Заволжского городского поселения</t>
  </si>
  <si>
    <t>0620100000</t>
  </si>
  <si>
    <t>0620190030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</si>
  <si>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</si>
  <si>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07 0 00 00000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</si>
  <si>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</si>
  <si>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</si>
  <si>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</si>
  <si>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</si>
  <si>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>0720120180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</si>
  <si>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</si>
  <si>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08 0 00 00000</t>
  </si>
  <si>
    <t>0820000000</t>
  </si>
  <si>
    <t xml:space="preserve">Содержание  и ремонт систем коммунальной инфраструктуры    </t>
  </si>
  <si>
    <t>0820100000</t>
  </si>
  <si>
    <t>Содержание  и ремонт систем коммунальной инфраструктуры</t>
  </si>
  <si>
    <t>0820120190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</si>
  <si>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</si>
  <si>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0900000000</t>
  </si>
  <si>
    <t>0920000000</t>
  </si>
  <si>
    <t>Благоустройство и озеленение Заволжского городского поселения</t>
  </si>
  <si>
    <t>0920100000</t>
  </si>
  <si>
    <t>Организация освещения улиц</t>
  </si>
  <si>
    <t>0920120210</t>
  </si>
  <si>
    <t>Организация благоустройства территории поселения</t>
  </si>
  <si>
    <t>0920120220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</si>
  <si>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</si>
  <si>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 xml:space="preserve">Организация отдыха, оздоровления, занятости детей и подростков в летний период времени </t>
  </si>
  <si>
    <t>Патриотическое воспитание молодежи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</si>
  <si>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</si>
  <si>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Развитие музейного дела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</si>
  <si>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</si>
  <si>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1220100030</t>
  </si>
  <si>
    <t>Развитие библиотечного дела</t>
  </si>
  <si>
    <t>1220200000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</si>
  <si>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</si>
  <si>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1220200040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</si>
  <si>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</si>
  <si>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Развитие клубных формирований и самодеятельного народного творчества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</si>
  <si>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</si>
  <si>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</si>
  <si>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</si>
  <si>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Материальная помощь гражданам, оказавшимся в трудной жизненной ситуации вследствие пожара или иного стихийного бедствия</t>
  </si>
  <si>
    <t>1320190040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</si>
  <si>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</si>
  <si>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Физическое воспитание и обеспечение организации  проведения  массовых спортивных мероприятий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</si>
  <si>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</si>
  <si>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1420120110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</si>
  <si>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</si>
  <si>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Обеспечение контроля качества питьевой воды</t>
  </si>
  <si>
    <t xml:space="preserve">Содержание источников нецентрализованного водоснабжения </t>
  </si>
  <si>
    <t>1120120210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</si>
  <si>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</si>
  <si>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 xml:space="preserve">Развитие субъектов малого и среднего предпринимательства </t>
  </si>
  <si>
    <t>Участие в выстовочно-ярморочной деятельности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</si>
  <si>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</si>
  <si>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</si>
  <si>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</si>
  <si>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 xml:space="preserve">Обеспечение деятельности главы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</si>
  <si>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</si>
  <si>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</si>
  <si>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</si>
  <si>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</si>
  <si>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Членские взносы в Совет муниципальных образований                                                     Ивановской области</t>
  </si>
  <si>
    <t>Мероприятия в области жилищного хозяйства</t>
  </si>
  <si>
    <t xml:space="preserve">Организация мероприятий по захоронению безродных  </t>
  </si>
  <si>
    <t>Выполнение отдельных государственных полномочий в сфере исполнения судебных актов  РФ и мировых соглашений</t>
  </si>
  <si>
    <t>Выплата доплат к пенсии лицам, замещавшим  муниципальные должности                              Заволжского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</si>
  <si>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</si>
  <si>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t>4000090120</t>
  </si>
  <si>
    <t>Расходы по содержанию муниципального имущества (нежилых помещений), находящихся варенде (безвозмездном пользовании)</t>
  </si>
  <si>
    <t>Зарезервированные средства в составе утвержденных годовых бюджетных ассигнований</t>
  </si>
  <si>
    <t>И Т О Г О :</t>
  </si>
  <si>
    <t xml:space="preserve"> </t>
  </si>
  <si>
    <t>Рз</t>
  </si>
  <si>
    <t>Пр</t>
  </si>
  <si>
    <t>Сумма (в рублях)</t>
  </si>
  <si>
    <t>Бюджетные ассигнования      2018 год</t>
  </si>
  <si>
    <t>Администрация                                                                                                        Заволжского городского поселения</t>
  </si>
  <si>
    <t>ОБЩЕГОСУДАРСТВЕННЫЕ ВОПРОСЫ</t>
  </si>
  <si>
    <t>01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</si>
  <si>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</si>
  <si>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02</t>
  </si>
  <si>
    <t>400 00 00020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</si>
  <si>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</si>
  <si>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04</t>
  </si>
  <si>
    <t xml:space="preserve">Обеспечение деятельности органов местного самоуправления Заволжского городского поселения </t>
  </si>
  <si>
    <t>40 0 00 00010</t>
  </si>
  <si>
    <t xml:space="preserve">Закупка товаров, работ и услуг для государственных (муниципальных) нужд
</t>
  </si>
  <si>
    <t>Иные бюджетные ассигнования</t>
  </si>
  <si>
    <t>13</t>
  </si>
  <si>
    <t>Выполнение отдельных государственных полномочий в сфере исполнения судебных актов РФ и мировых соглашений</t>
  </si>
  <si>
    <t>40 0 00 90050</t>
  </si>
  <si>
    <t>Приобретение цветов, подарков к поздравлению «Почетных граждан города Заволжска», выплата денежного вознаграждения</t>
  </si>
  <si>
    <t>Социальное обеспечение и иные выплаты населению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</si>
  <si>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</si>
  <si>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</si>
  <si>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</si>
  <si>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Членские взносы в Совет муниципальных образований  Ивановской области</t>
  </si>
  <si>
    <t>4000090080</t>
  </si>
  <si>
    <t>4000090100</t>
  </si>
  <si>
    <t>03</t>
  </si>
  <si>
    <t>0420120030</t>
  </si>
  <si>
    <t xml:space="preserve">Сельское хозяйство и рыболовство </t>
  </si>
  <si>
    <t>05</t>
  </si>
  <si>
    <t>Осуществление деятельности по обращению с животными без владельцев, обитающими на территории поселения</t>
  </si>
  <si>
    <t>Дорожное хозяйство (дорожные фонды)</t>
  </si>
  <si>
    <t>09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</si>
  <si>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</si>
  <si>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 xml:space="preserve">Закупка товаров, работ и услуг для государственных (муниципальных) нужд
</t>
  </si>
  <si>
    <t>УЖКХ администрации Заволжского городского поселения</t>
  </si>
  <si>
    <t>Содержание дорог</t>
  </si>
  <si>
    <t>12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</si>
  <si>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</si>
  <si>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Расходы по содержанию муниципального имущества (нежилых помещений),находящихся варенде (безвозмездном пользовании)</t>
  </si>
  <si>
    <t xml:space="preserve">Содержание  и ремонт систем коммунальной инфраструктуры </t>
  </si>
  <si>
    <t>1120100000</t>
  </si>
  <si>
    <t>Другие вопросы в области  жилищно-коммунального хозяйства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</si>
  <si>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</si>
  <si>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40 0 00 00060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</si>
  <si>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</si>
  <si>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</si>
  <si>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</si>
  <si>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</si>
  <si>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 xml:space="preserve">Закупка товаров, работ и услуг для государственных
(муниципальных) нужд
</t>
  </si>
  <si>
    <t>Обеспечение деятельности Муниципального казенного учреждения  культуры «Заволжская городская библиотека»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</si>
  <si>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</si>
  <si>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</si>
  <si>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Обеспечение деятельности Муниципального казенного учреждения культуры  «Заволжский городской Дом культуры»</t>
  </si>
  <si>
    <t>1220300050</t>
  </si>
  <si>
    <t>10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</si>
  <si>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</si>
  <si>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>ФИЗИЧЕСКАЯ   КУЛЬТУРА                          И СПОРТ</t>
  </si>
  <si>
    <t>11</t>
  </si>
  <si>
    <t xml:space="preserve">Закупка товаров, работ и услуг для государственных (муниципальных) нужд
</t>
  </si>
  <si>
    <t>В С Е Г О :</t>
  </si>
  <si>
    <t xml:space="preserve"> 2 02 25519 13 0000 150</t>
  </si>
  <si>
    <t xml:space="preserve"> 2 02 25519 00 0000 150</t>
  </si>
  <si>
    <t xml:space="preserve"> 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</si>
  <si>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</si>
  <si>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 2 02 29999 00 0000 150</t>
  </si>
  <si>
    <t>Прочие субсидии</t>
  </si>
  <si>
    <t>средства обл.бюджета</t>
  </si>
  <si>
    <t>средства местного бюджета</t>
  </si>
  <si>
    <t>171F552431</t>
  </si>
  <si>
    <t xml:space="preserve">Капитальные вложения в объекты недвижимого имущества    государственной (муниципальной) собственности
</t>
  </si>
  <si>
    <t>Строительство и реконструкция (модернизация) объектов питьевого водоснабжения (Строительство,реконструкция (модернизация) объектов капитального строительства питьевого водоснабжения)</t>
  </si>
  <si>
    <t>1220180340</t>
  </si>
  <si>
    <t>12201S0340</t>
  </si>
  <si>
    <t>Софинансирование расходов,связанных с поэтапным доведением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</si>
  <si>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Расходы,связанные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</si>
  <si>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1220280340</t>
  </si>
  <si>
    <t>12202S0340</t>
  </si>
  <si>
    <t>12203S0340</t>
  </si>
  <si>
    <t>1220380340</t>
  </si>
  <si>
    <t>12202L5191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</si>
  <si>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</si>
  <si>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Муниципальная программа                                                                                                                                                                   "Чистая вода"</t>
  </si>
  <si>
    <t>Чистая вода</t>
  </si>
  <si>
    <t>171F500000</t>
  </si>
  <si>
    <t>05201S0510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</si>
  <si>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</si>
  <si>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</si>
  <si>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</si>
  <si>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</si>
  <si>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2 02 20041 00 0000 150</t>
  </si>
  <si>
    <t>Прочие доходы от компенсации затрат бюджетов городских поселений</t>
  </si>
  <si>
    <t>1 13 02995 13 0000 130</t>
  </si>
  <si>
    <t>Прочие доходы от компенсации затрат государства</t>
  </si>
  <si>
    <t>1 13 02990 00 0000 130</t>
  </si>
  <si>
    <t>План 2023 года   с учетом изменений</t>
  </si>
  <si>
    <t xml:space="preserve"> 2 07 00000 00 0000 000</t>
  </si>
  <si>
    <t xml:space="preserve"> 1 14 06025 13 0000 430</t>
  </si>
  <si>
    <t xml:space="preserve"> 1 14 06020 00 0000 430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</si>
  <si>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</si>
  <si>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 xml:space="preserve"> 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</si>
  <si>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</si>
  <si>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</si>
  <si>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</si>
  <si>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</si>
  <si>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</si>
  <si>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</si>
  <si>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Земельный налог                                        с физических лиц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</si>
  <si>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</si>
  <si>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</si>
  <si>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</si>
  <si>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Прочие безвозмездные поступления в бюджеты городских поселений</t>
  </si>
  <si>
    <t>2 07 05030 13 0000 150</t>
  </si>
  <si>
    <t>2 07 05000 13 0000 150</t>
  </si>
  <si>
    <t xml:space="preserve"> 1 17 15030 13 0000 150</t>
  </si>
  <si>
    <t xml:space="preserve"> 2 02 245784 13 0000 150</t>
  </si>
  <si>
    <t>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</si>
  <si>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2 02 40000 00 0000 150</t>
  </si>
  <si>
    <t>2 02 45784 00 0000 150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</si>
  <si>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</si>
  <si>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1 17 15000 00 0000 150</t>
  </si>
  <si>
    <t>Инициативные платежи</t>
  </si>
  <si>
    <t>Инициативные платежи, зачисляемые в бюджеты городских поселений</t>
  </si>
  <si>
    <t>Невыясненные поступления, зачисляемые в бюджеты городских поселений</t>
  </si>
  <si>
    <t>-софинансирование за счет средств граждан</t>
  </si>
  <si>
    <t>-софинансирование за счет внебюдж.источ.</t>
  </si>
  <si>
    <r>
      <t>местные инициативы</t>
    </r>
    <r>
      <rPr>
        <i/>
        <sz val="6"/>
        <rFont val="Times New Roman"/>
        <family val="1"/>
      </rPr>
      <t>"Сказочная страна"</t>
    </r>
  </si>
  <si>
    <r>
      <t>местные инициативы</t>
    </r>
    <r>
      <rPr>
        <i/>
        <sz val="6"/>
        <rFont val="Times New Roman"/>
        <family val="1"/>
      </rPr>
      <t>"Непоседы"</t>
    </r>
  </si>
  <si>
    <t>детская площадка                                                        "Сказочная страна"                          ул.Социалистическая  д. 24</t>
  </si>
  <si>
    <t>детская площадка                                                        "Непоседы"                                              пер.Октябрьский  д. 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</si>
  <si>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</si>
  <si>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</si>
  <si>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</si>
  <si>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"Сказочная страна" г.Заволжск, во дворе дома № 24 по ул.Социалистической)</t>
  </si>
  <si>
    <t>181F2S5101</t>
  </si>
  <si>
    <t>Детская площадка                                                        "Сказочная страна"                          ул.Социалистическая  д. 24</t>
  </si>
  <si>
    <t>181F2S5102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</si>
  <si>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"Непоседы" г.Заволжск, во дворе дома № 6 по пер.Октябрьскому)</t>
  </si>
  <si>
    <t>05201S9100</t>
  </si>
  <si>
    <t>Иные межбюджетные трансферты бюджетам муниципальных образований Ивановской области на строительство (реконструкцию), капитальный ремонт и ремонт автомобильных дорог общего пользования местного значения</t>
  </si>
  <si>
    <t>Админисрация Заволжского городского поселения</t>
  </si>
  <si>
    <t>-софин.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</si>
  <si>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(Устройство детской площадки "Непоседы" г.Заволжск, во дворе дома № 6 по пер.Октябрьскому)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</si>
  <si>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           (Устройство детской площадки                   "Сказочная страна" г.Заволжск, во дворе дома № 24 по ул.Социалистической)</t>
  </si>
  <si>
    <t>Муниципальная программа                                                                                                                                                                   "Формирование комфортной                   городской среды"</t>
  </si>
  <si>
    <t>Проектная часть                               "Региональный проект                                 "Чистая вода""</t>
  </si>
  <si>
    <t>Проектная часть                               "Региональный проект                                 "Формирование комфортной городской среды""</t>
  </si>
  <si>
    <t>Получение кредитов от кредитных организаций в валюте РФ</t>
  </si>
  <si>
    <t xml:space="preserve">Получение бюджетных кредитов от других бюджетов бюджетной системы Российской Федерации в валюте РФ
</t>
  </si>
  <si>
    <t xml:space="preserve">Получение кредитов от других бюджетов бюджетной системы Российской Федерации бюджетами городских поселений в валюте РФ
</t>
  </si>
  <si>
    <t xml:space="preserve">Погашение бюджетами городских поселений кредитов от других бюджетов бюджетной системы Российской Федерации в валюте РФ
</t>
  </si>
  <si>
    <t>План</t>
  </si>
  <si>
    <t>% исполнения</t>
  </si>
  <si>
    <t>План 2023 г.</t>
  </si>
  <si>
    <t>Факт                               по состоянию             на 01.04.2023 г.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</si>
  <si>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</si>
  <si>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</si>
  <si>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2 02 25299 13 0000 150</t>
  </si>
  <si>
    <t>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</si>
  <si>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</si>
  <si>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</si>
  <si>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19201L2990</t>
  </si>
  <si>
    <t xml:space="preserve"> 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</t>
  </si>
  <si>
    <t>Муниципальная программа                                                                                                                                                                   "Увековечение памяти погибших при защите Отечества на 2019-2024 годы"</t>
  </si>
  <si>
    <t>Увековечение памяти погибших при защите Отечества на 2019-2024 годы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</si>
  <si>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</si>
  <si>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софинансирование федерального бюджета</t>
  </si>
  <si>
    <t xml:space="preserve">Исполнение доходной части бюджета
Заволжского городского поселения
 за 2 квартал 2023 года
</t>
  </si>
  <si>
    <t xml:space="preserve">Приложение № 1  
                           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13.07.23 г. № 105-р                                                                                             
                                                                                                       </t>
  </si>
  <si>
    <t xml:space="preserve">Приложение № 2  
                           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13.07.23 г. № 105-р                                                                                             
</t>
  </si>
  <si>
    <r>
      <rPr>
        <b/>
        <sz val="14"/>
        <rFont val="Times New Roman"/>
        <family val="1"/>
      </rPr>
      <t xml:space="preserve">Расходы  бюджета                                                                                                                                                  Заволжского городского поселения 
за 2 квартал 2023 года        </t>
    </r>
    <r>
      <rPr>
        <b/>
        <sz val="12"/>
        <rFont val="Times New Roman"/>
        <family val="1"/>
      </rPr>
      <t xml:space="preserve">                                                                            </t>
    </r>
  </si>
  <si>
    <t>Факт                               по состоянию             на 01.07.2023 г.</t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</si>
  <si>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за 2 квартал  2023  года                                                                                                                       </t>
  </si>
  <si>
    <t xml:space="preserve">Приложение № 3  
                         к  распоряжению администрации                                                                                                                            Заволжского городского поселения 
от 13.07.23 г. № 105-р                                                                                             
</t>
  </si>
  <si>
    <t xml:space="preserve">Исполнение расходной части бюджета Заволжского городского поселения                                                                                                                            (по муниципальным программам                                                                                                                                                  и не включенным в муниципальные программы  направлениям деятельности  )                                                                                                                          за 2 квартал 2023 года   </t>
  </si>
  <si>
    <t xml:space="preserve">Приложение № 4  
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13.07.23 г. № 105-р                                                                                             
</t>
  </si>
  <si>
    <t xml:space="preserve">Приложение № 5  
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13.07.23 г. № 105-р                                                                                             
</t>
  </si>
  <si>
    <t>1 01 02130 01 0000 110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</si>
  <si>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</si>
  <si>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1 14 02000 00 0000 000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</si>
  <si>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</si>
  <si>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</si>
  <si>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</si>
  <si>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2 02 45424 00 0000 150</t>
  </si>
  <si>
    <t xml:space="preserve"> 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</si>
  <si>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</si>
  <si>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</si>
  <si>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</si>
  <si>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</si>
  <si>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</si>
  <si>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40 0 00 90160</t>
  </si>
  <si>
    <t>Межбюджетные трансферты</t>
  </si>
  <si>
    <t xml:space="preserve">  Составление и исполнение бюджета поселения, осуществление контроля за его исполнением, составление отчета об исполнении бюджета поселения</t>
  </si>
  <si>
    <t>40 0 00 90290</t>
  </si>
  <si>
    <t xml:space="preserve"> Материально-техническое и финансовое обеспечение деятельности органов местного самоуправления</t>
  </si>
  <si>
    <t>4000090170</t>
  </si>
  <si>
    <t>4000090240</t>
  </si>
  <si>
    <t>4000090270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</si>
  <si>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</si>
  <si>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</si>
  <si>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Пользование и распоряжение имуществом, находящимся в муниципальной собственности поселения</t>
  </si>
  <si>
    <t>4000090210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</si>
  <si>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</si>
  <si>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</si>
  <si>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4000090220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</si>
  <si>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</si>
  <si>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</si>
  <si>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40 0 00 60010</t>
  </si>
  <si>
    <t>Субсидия организациям, индивидуальным предпринимателям, расположенным на территории Заволжского городского поселения, оказывающим услуги по помывке в общественных  отделениях бань, на частичное возмещение недополученных доходов, возникающих из-за разницы между экономически обоснованным тарифом и размером платы населения за одну помывку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</si>
  <si>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</si>
  <si>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Материально-техническое и финансовое обеспечение деятельности органов местного самоуправления</t>
  </si>
  <si>
    <t>Организация ритуальных услуг и содержание мест захоронения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</si>
  <si>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</si>
  <si>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18 2 01 90150</t>
  </si>
  <si>
    <t xml:space="preserve"> Строительный контроль</t>
  </si>
  <si>
    <t>Осуществление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</si>
  <si>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</si>
  <si>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181F254240</t>
  </si>
  <si>
    <t>средства фед.бюджета</t>
  </si>
  <si>
    <t>Передача полномочий</t>
  </si>
  <si>
    <r>
      <t xml:space="preserve">Составление и исполнение бюджета поселения, осуществление контроля за его исполнением, составление </t>
    </r>
    <r>
      <rPr>
        <sz val="9"/>
        <color indexed="8"/>
        <rFont val="Times New Roman"/>
        <family val="1"/>
      </rPr>
      <t>отчета об исполнении бюджета поселения</t>
    </r>
  </si>
  <si>
    <r>
      <t>О</t>
    </r>
    <r>
      <rPr>
        <sz val="9"/>
        <color indexed="8"/>
        <rFont val="Times New Roman"/>
        <family val="1"/>
      </rPr>
      <t>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  </r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</si>
  <si>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«О некоммерческих организациях»</t>
  </si>
  <si>
    <r>
      <t xml:space="preserve">Решение вопросов, не отнесенных к вопросам местного значения поселения, перечисленных в статье 14.1 </t>
    </r>
    <r>
      <rPr>
        <sz val="9"/>
        <rFont val="Times New Roman"/>
        <family val="1"/>
      </rPr>
      <t>Федерального закона от 06.10.2003 № 131-ФЗ «Об общих принципах организации местного самоуправления в Российской Федерации»</t>
    </r>
    <r>
      <rPr>
        <sz val="9"/>
        <color indexed="8"/>
        <rFont val="Times New Roman"/>
        <family val="1"/>
      </rPr>
      <t xml:space="preserve">      </t>
    </r>
  </si>
  <si>
    <t>Строительный контроль</t>
  </si>
  <si>
    <t>средства федер.бюджета</t>
  </si>
  <si>
    <t>Обеспечение деятельности Муниципального казенного учреждения 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</si>
  <si>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          «Заволжский городской художественно-краеведческий музей»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</si>
</sst>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17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cademy"/>
      <family val="0"/>
    </font>
    <font>
      <sz val="10"/>
      <color indexed="10"/>
      <name val="Georgia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8"/>
      <color indexed="10"/>
      <name val="Georgia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i/>
      <sz val="8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13"/>
      <name val="Times New Roman"/>
      <family val="1"/>
    </font>
    <font>
      <sz val="8"/>
      <color indexed="8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8"/>
      <color rgb="FFFF0000"/>
      <name val="Georgia"/>
      <family val="1"/>
    </font>
    <font>
      <b/>
      <sz val="10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Georgia"/>
      <family val="1"/>
    </font>
    <font>
      <sz val="11"/>
      <color rgb="FFFF0000"/>
      <name val="Georgia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0"/>
      <color rgb="FFFFFF00"/>
      <name val="Times New Roman"/>
      <family val="1"/>
    </font>
    <font>
      <sz val="8"/>
      <color rgb="FF000000"/>
      <name val="Times New Roman"/>
      <family val="1"/>
    </font>
    <font>
      <sz val="6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0" borderId="1">
      <alignment horizontal="left" wrapText="1" indent="2"/>
      <protection/>
    </xf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9" fillId="25" borderId="2" applyNumberFormat="0" applyAlignment="0" applyProtection="0"/>
    <xf numFmtId="0" fontId="80" fillId="26" borderId="3" applyNumberFormat="0" applyAlignment="0" applyProtection="0"/>
    <xf numFmtId="0" fontId="81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86" fillId="27" borderId="8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" fillId="0" borderId="0">
      <alignment/>
      <protection/>
    </xf>
    <xf numFmtId="0" fontId="8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6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>
      <alignment/>
      <protection/>
    </xf>
    <xf numFmtId="49" fontId="5" fillId="0" borderId="0" xfId="57" applyNumberFormat="1" applyFont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 wrapText="1"/>
      <protection/>
    </xf>
    <xf numFmtId="49" fontId="4" fillId="0" borderId="14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/>
      <protection/>
    </xf>
    <xf numFmtId="3" fontId="4" fillId="0" borderId="0" xfId="57" applyNumberFormat="1" applyFont="1">
      <alignment/>
      <protection/>
    </xf>
    <xf numFmtId="49" fontId="5" fillId="0" borderId="0" xfId="57" applyNumberFormat="1" applyFont="1" applyFill="1">
      <alignment/>
      <protection/>
    </xf>
    <xf numFmtId="173" fontId="4" fillId="0" borderId="11" xfId="57" applyNumberFormat="1" applyFont="1" applyFill="1" applyBorder="1" applyAlignment="1">
      <alignment horizont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173" fontId="5" fillId="0" borderId="11" xfId="57" applyNumberFormat="1" applyFont="1" applyFill="1" applyBorder="1" applyAlignment="1">
      <alignment horizontal="center" vertical="center"/>
      <protection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32" borderId="0" xfId="0" applyFont="1" applyFill="1" applyAlignment="1">
      <alignment readingOrder="1"/>
    </xf>
    <xf numFmtId="0" fontId="11" fillId="32" borderId="14" xfId="0" applyFont="1" applyFill="1" applyBorder="1" applyAlignment="1">
      <alignment/>
    </xf>
    <xf numFmtId="0" fontId="11" fillId="32" borderId="14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0" fillId="32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vertical="center" shrinkToFit="1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170" fontId="14" fillId="0" borderId="0" xfId="44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1" fontId="11" fillId="0" borderId="0" xfId="66" applyFont="1" applyFill="1" applyAlignment="1">
      <alignment horizontal="center"/>
    </xf>
    <xf numFmtId="171" fontId="11" fillId="0" borderId="0" xfId="66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0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0" borderId="11" xfId="43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171" fontId="5" fillId="0" borderId="11" xfId="66" applyNumberFormat="1" applyFont="1" applyFill="1" applyBorder="1" applyAlignment="1">
      <alignment horizontal="center" vertical="center" shrinkToFit="1"/>
    </xf>
    <xf numFmtId="171" fontId="7" fillId="0" borderId="11" xfId="66" applyNumberFormat="1" applyFont="1" applyFill="1" applyBorder="1" applyAlignment="1">
      <alignment horizontal="center" vertical="distributed" shrinkToFit="1"/>
    </xf>
    <xf numFmtId="49" fontId="7" fillId="0" borderId="11" xfId="66" applyNumberFormat="1" applyFont="1" applyFill="1" applyBorder="1" applyAlignment="1">
      <alignment horizontal="center" vertical="center"/>
    </xf>
    <xf numFmtId="49" fontId="7" fillId="0" borderId="11" xfId="66" applyNumberFormat="1" applyFont="1" applyFill="1" applyBorder="1" applyAlignment="1">
      <alignment horizontal="center" vertical="distributed"/>
    </xf>
    <xf numFmtId="49" fontId="7" fillId="0" borderId="11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vertical="center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66" applyNumberFormat="1" applyFont="1" applyFill="1" applyBorder="1" applyAlignment="1">
      <alignment horizontal="center" vertical="distributed"/>
    </xf>
    <xf numFmtId="49" fontId="6" fillId="0" borderId="11" xfId="66" applyNumberFormat="1" applyFont="1" applyFill="1" applyBorder="1" applyAlignment="1">
      <alignment horizontal="center" vertical="center" shrinkToFit="1"/>
    </xf>
    <xf numFmtId="0" fontId="19" fillId="32" borderId="11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shrinkToFit="1"/>
    </xf>
    <xf numFmtId="4" fontId="18" fillId="32" borderId="11" xfId="0" applyNumberFormat="1" applyFont="1" applyFill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4" fontId="3" fillId="32" borderId="12" xfId="0" applyNumberFormat="1" applyFont="1" applyFill="1" applyBorder="1" applyAlignment="1">
      <alignment horizontal="center" vertical="center" shrinkToFit="1"/>
    </xf>
    <xf numFmtId="4" fontId="18" fillId="32" borderId="12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4" fontId="22" fillId="32" borderId="11" xfId="0" applyNumberFormat="1" applyFont="1" applyFill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wrapText="1"/>
    </xf>
    <xf numFmtId="4" fontId="95" fillId="32" borderId="12" xfId="0" applyNumberFormat="1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vertical="center" shrinkToFit="1"/>
    </xf>
    <xf numFmtId="0" fontId="10" fillId="34" borderId="11" xfId="0" applyFont="1" applyFill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vertical="center" shrinkToFit="1"/>
    </xf>
    <xf numFmtId="0" fontId="10" fillId="7" borderId="11" xfId="0" applyFont="1" applyFill="1" applyBorder="1" applyAlignment="1">
      <alignment horizontal="center" vertical="center" wrapText="1"/>
    </xf>
    <xf numFmtId="4" fontId="18" fillId="7" borderId="11" xfId="0" applyNumberFormat="1" applyFont="1" applyFill="1" applyBorder="1" applyAlignment="1">
      <alignment horizontal="center" vertical="center" shrinkToFit="1"/>
    </xf>
    <xf numFmtId="0" fontId="18" fillId="7" borderId="11" xfId="43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>
      <alignment horizontal="center" vertical="center" shrinkToFit="1"/>
    </xf>
    <xf numFmtId="0" fontId="18" fillId="32" borderId="12" xfId="0" applyFont="1" applyFill="1" applyBorder="1" applyAlignment="1">
      <alignment horizontal="center" vertical="center" shrinkToFit="1"/>
    </xf>
    <xf numFmtId="172" fontId="3" fillId="32" borderId="12" xfId="0" applyNumberFormat="1" applyFont="1" applyFill="1" applyBorder="1" applyAlignment="1">
      <alignment horizontal="center" vertical="center" shrinkToFit="1"/>
    </xf>
    <xf numFmtId="172" fontId="3" fillId="32" borderId="11" xfId="0" applyNumberFormat="1" applyFont="1" applyFill="1" applyBorder="1" applyAlignment="1">
      <alignment horizontal="center" vertical="center" shrinkToFit="1"/>
    </xf>
    <xf numFmtId="172" fontId="18" fillId="32" borderId="11" xfId="0" applyNumberFormat="1" applyFont="1" applyFill="1" applyBorder="1" applyAlignment="1">
      <alignment horizontal="center" vertical="center" shrinkToFit="1"/>
    </xf>
    <xf numFmtId="172" fontId="3" fillId="0" borderId="11" xfId="0" applyNumberFormat="1" applyFont="1" applyFill="1" applyBorder="1" applyAlignment="1">
      <alignment horizontal="center" vertical="center" shrinkToFit="1"/>
    </xf>
    <xf numFmtId="4" fontId="3" fillId="35" borderId="11" xfId="0" applyNumberFormat="1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vertical="center" shrinkToFit="1"/>
    </xf>
    <xf numFmtId="0" fontId="9" fillId="35" borderId="11" xfId="0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shrinkToFit="1"/>
    </xf>
    <xf numFmtId="173" fontId="9" fillId="0" borderId="0" xfId="0" applyNumberFormat="1" applyFont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 shrinkToFit="1"/>
    </xf>
    <xf numFmtId="0" fontId="21" fillId="0" borderId="15" xfId="66" applyNumberFormat="1" applyFont="1" applyFill="1" applyBorder="1" applyAlignment="1">
      <alignment horizontal="center" vertical="top" wrapText="1"/>
    </xf>
    <xf numFmtId="0" fontId="17" fillId="0" borderId="15" xfId="44" applyNumberFormat="1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 horizontal="center" vertical="center"/>
    </xf>
    <xf numFmtId="0" fontId="10" fillId="32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1" fillId="0" borderId="15" xfId="44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center"/>
    </xf>
    <xf numFmtId="172" fontId="22" fillId="32" borderId="12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shrinkToFit="1"/>
    </xf>
    <xf numFmtId="4" fontId="3" fillId="35" borderId="12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9" fillId="0" borderId="11" xfId="21" applyFont="1" applyFill="1" applyBorder="1" applyAlignment="1">
      <alignment horizontal="center" vertical="center" wrapText="1"/>
    </xf>
    <xf numFmtId="0" fontId="26" fillId="37" borderId="11" xfId="2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center" wrapText="1"/>
    </xf>
    <xf numFmtId="0" fontId="26" fillId="37" borderId="11" xfId="21" applyFont="1" applyFill="1" applyBorder="1" applyAlignment="1">
      <alignment horizontal="center" vertical="top" wrapText="1"/>
    </xf>
    <xf numFmtId="0" fontId="96" fillId="0" borderId="0" xfId="0" applyFont="1" applyFill="1" applyAlignment="1">
      <alignment vertical="top" wrapText="1"/>
    </xf>
    <xf numFmtId="0" fontId="29" fillId="35" borderId="12" xfId="21" applyFont="1" applyFill="1" applyBorder="1" applyAlignment="1">
      <alignment horizontal="center" vertical="center" wrapText="1"/>
    </xf>
    <xf numFmtId="0" fontId="26" fillId="37" borderId="17" xfId="21" applyFont="1" applyFill="1" applyBorder="1" applyAlignment="1">
      <alignment horizontal="center" vertical="top" wrapText="1"/>
    </xf>
    <xf numFmtId="0" fontId="26" fillId="37" borderId="18" xfId="21" applyFont="1" applyFill="1" applyBorder="1" applyAlignment="1">
      <alignment horizontal="center" vertical="top" wrapText="1"/>
    </xf>
    <xf numFmtId="0" fontId="29" fillId="0" borderId="12" xfId="44" applyNumberFormat="1" applyFont="1" applyFill="1" applyBorder="1" applyAlignment="1">
      <alignment horizontal="center" vertical="center" wrapText="1"/>
    </xf>
    <xf numFmtId="0" fontId="18" fillId="37" borderId="17" xfId="44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24" fillId="0" borderId="12" xfId="21" applyFont="1" applyFill="1" applyBorder="1" applyAlignment="1">
      <alignment horizontal="center" vertical="center" wrapText="1"/>
    </xf>
    <xf numFmtId="0" fontId="18" fillId="37" borderId="17" xfId="2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4" fillId="0" borderId="12" xfId="0" applyFont="1" applyBorder="1" applyAlignment="1">
      <alignment horizontal="center" vertical="center" wrapText="1"/>
    </xf>
    <xf numFmtId="0" fontId="18" fillId="37" borderId="17" xfId="21" applyFont="1" applyFill="1" applyBorder="1" applyAlignment="1">
      <alignment horizontal="center" vertical="top" wrapText="1"/>
    </xf>
    <xf numFmtId="0" fontId="18" fillId="37" borderId="11" xfId="21" applyFont="1" applyFill="1" applyBorder="1" applyAlignment="1">
      <alignment horizontal="center" vertical="center" wrapText="1"/>
    </xf>
    <xf numFmtId="0" fontId="31" fillId="35" borderId="0" xfId="0" applyFont="1" applyFill="1" applyAlignment="1">
      <alignment vertical="top" wrapText="1"/>
    </xf>
    <xf numFmtId="0" fontId="18" fillId="37" borderId="11" xfId="21" applyFont="1" applyFill="1" applyBorder="1" applyAlignment="1">
      <alignment horizontal="center" vertical="distributed" wrapText="1"/>
    </xf>
    <xf numFmtId="0" fontId="18" fillId="7" borderId="11" xfId="21" applyFont="1" applyFill="1" applyBorder="1" applyAlignment="1">
      <alignment horizontal="center" vertical="distributed" wrapText="1"/>
    </xf>
    <xf numFmtId="0" fontId="24" fillId="35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35" borderId="11" xfId="2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shrinkToFit="1"/>
    </xf>
    <xf numFmtId="0" fontId="6" fillId="7" borderId="11" xfId="21" applyFont="1" applyFill="1" applyBorder="1" applyAlignment="1">
      <alignment horizontal="center" vertical="center" wrapText="1"/>
    </xf>
    <xf numFmtId="2" fontId="7" fillId="35" borderId="11" xfId="67" applyNumberFormat="1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29" fillId="0" borderId="12" xfId="21" applyFont="1" applyFill="1" applyBorder="1" applyAlignment="1">
      <alignment horizontal="center" vertical="center" wrapText="1"/>
    </xf>
    <xf numFmtId="0" fontId="26" fillId="37" borderId="17" xfId="2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distributed" wrapText="1"/>
    </xf>
    <xf numFmtId="0" fontId="20" fillId="36" borderId="11" xfId="21" applyFont="1" applyFill="1" applyBorder="1" applyAlignment="1">
      <alignment horizontal="center" vertical="center" wrapText="1"/>
    </xf>
    <xf numFmtId="0" fontId="6" fillId="38" borderId="11" xfId="2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center" wrapText="1"/>
    </xf>
    <xf numFmtId="0" fontId="24" fillId="35" borderId="11" xfId="67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6" fillId="38" borderId="12" xfId="2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8" fillId="38" borderId="11" xfId="67" applyNumberFormat="1" applyFont="1" applyFill="1" applyBorder="1" applyAlignment="1">
      <alignment horizontal="center" vertical="center" wrapText="1"/>
    </xf>
    <xf numFmtId="2" fontId="97" fillId="38" borderId="11" xfId="67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vertical="top" wrapText="1"/>
    </xf>
    <xf numFmtId="184" fontId="3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right" vertical="top" wrapText="1"/>
    </xf>
    <xf numFmtId="0" fontId="98" fillId="0" borderId="0" xfId="0" applyFont="1" applyFill="1" applyAlignment="1">
      <alignment vertical="top" wrapText="1"/>
    </xf>
    <xf numFmtId="0" fontId="5" fillId="13" borderId="11" xfId="44" applyNumberFormat="1" applyFont="1" applyFill="1" applyBorder="1" applyAlignment="1">
      <alignment horizontal="center" vertical="center" wrapText="1"/>
    </xf>
    <xf numFmtId="0" fontId="32" fillId="13" borderId="11" xfId="45" applyNumberFormat="1" applyFont="1" applyFill="1" applyBorder="1" applyAlignment="1">
      <alignment horizontal="center" vertical="center" wrapText="1"/>
    </xf>
    <xf numFmtId="0" fontId="4" fillId="13" borderId="11" xfId="67" applyNumberFormat="1" applyFont="1" applyFill="1" applyBorder="1" applyAlignment="1">
      <alignment horizontal="center" vertical="center" wrapText="1"/>
    </xf>
    <xf numFmtId="0" fontId="99" fillId="13" borderId="11" xfId="67" applyNumberFormat="1" applyFont="1" applyFill="1" applyBorder="1" applyAlignment="1">
      <alignment horizontal="center" vertical="center" wrapText="1"/>
    </xf>
    <xf numFmtId="2" fontId="6" fillId="13" borderId="11" xfId="45" applyNumberFormat="1" applyFont="1" applyFill="1" applyBorder="1" applyAlignment="1">
      <alignment horizontal="center" vertical="center" wrapText="1"/>
    </xf>
    <xf numFmtId="0" fontId="5" fillId="39" borderId="11" xfId="44" applyNumberFormat="1" applyFont="1" applyFill="1" applyBorder="1" applyAlignment="1">
      <alignment horizontal="center" vertical="center" wrapText="1"/>
    </xf>
    <xf numFmtId="0" fontId="32" fillId="39" borderId="11" xfId="45" applyNumberFormat="1" applyFont="1" applyFill="1" applyBorder="1" applyAlignment="1">
      <alignment horizontal="center" vertical="center" wrapText="1"/>
    </xf>
    <xf numFmtId="0" fontId="5" fillId="39" borderId="11" xfId="45" applyNumberFormat="1" applyFont="1" applyFill="1" applyBorder="1" applyAlignment="1">
      <alignment horizontal="center" vertical="center" wrapText="1"/>
    </xf>
    <xf numFmtId="0" fontId="5" fillId="39" borderId="11" xfId="67" applyNumberFormat="1" applyFont="1" applyFill="1" applyBorder="1" applyAlignment="1">
      <alignment horizontal="center" vertical="center" wrapText="1"/>
    </xf>
    <xf numFmtId="0" fontId="100" fillId="39" borderId="11" xfId="67" applyNumberFormat="1" applyFont="1" applyFill="1" applyBorder="1" applyAlignment="1">
      <alignment horizontal="center" vertical="center" wrapText="1"/>
    </xf>
    <xf numFmtId="0" fontId="101" fillId="39" borderId="11" xfId="67" applyNumberFormat="1" applyFont="1" applyFill="1" applyBorder="1" applyAlignment="1">
      <alignment horizontal="center" vertical="center" wrapText="1"/>
    </xf>
    <xf numFmtId="2" fontId="32" fillId="39" borderId="11" xfId="67" applyNumberFormat="1" applyFont="1" applyFill="1" applyBorder="1" applyAlignment="1">
      <alignment horizontal="center" vertical="center" wrapText="1"/>
    </xf>
    <xf numFmtId="0" fontId="98" fillId="35" borderId="0" xfId="0" applyFont="1" applyFill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100" fillId="36" borderId="11" xfId="67" applyNumberFormat="1" applyFont="1" applyFill="1" applyBorder="1" applyAlignment="1">
      <alignment horizontal="center" vertical="center" wrapText="1"/>
    </xf>
    <xf numFmtId="0" fontId="101" fillId="36" borderId="11" xfId="67" applyNumberFormat="1" applyFont="1" applyFill="1" applyBorder="1" applyAlignment="1">
      <alignment horizontal="center" vertical="center" wrapText="1"/>
    </xf>
    <xf numFmtId="2" fontId="32" fillId="3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35" borderId="11" xfId="20" applyFont="1" applyFill="1" applyBorder="1" applyAlignment="1">
      <alignment horizontal="center" vertical="center" wrapText="1"/>
    </xf>
    <xf numFmtId="0" fontId="24" fillId="35" borderId="11" xfId="20" applyFont="1" applyFill="1" applyBorder="1" applyAlignment="1">
      <alignment horizontal="center" vertical="center" wrapText="1"/>
    </xf>
    <xf numFmtId="49" fontId="24" fillId="0" borderId="11" xfId="20" applyNumberFormat="1" applyFont="1" applyFill="1" applyBorder="1" applyAlignment="1">
      <alignment horizontal="center" vertical="center" wrapText="1"/>
    </xf>
    <xf numFmtId="0" fontId="7" fillId="35" borderId="11" xfId="67" applyNumberFormat="1" applyFont="1" applyFill="1" applyBorder="1" applyAlignment="1">
      <alignment horizontal="center" vertical="center" wrapText="1"/>
    </xf>
    <xf numFmtId="0" fontId="101" fillId="35" borderId="11" xfId="67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top" wrapText="1"/>
    </xf>
    <xf numFmtId="0" fontId="102" fillId="36" borderId="11" xfId="67" applyNumberFormat="1" applyFont="1" applyFill="1" applyBorder="1" applyAlignment="1">
      <alignment horizontal="center" vertical="center" wrapText="1"/>
    </xf>
    <xf numFmtId="2" fontId="32" fillId="36" borderId="11" xfId="67" applyNumberFormat="1" applyFont="1" applyFill="1" applyBorder="1" applyAlignment="1">
      <alignment horizontal="center" vertical="center" wrapText="1"/>
    </xf>
    <xf numFmtId="2" fontId="95" fillId="0" borderId="0" xfId="0" applyNumberFormat="1" applyFont="1" applyFill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3" fillId="0" borderId="11" xfId="67" applyNumberFormat="1" applyFont="1" applyFill="1" applyBorder="1" applyAlignment="1">
      <alignment horizontal="center" vertical="center" wrapText="1"/>
    </xf>
    <xf numFmtId="2" fontId="104" fillId="35" borderId="11" xfId="67" applyNumberFormat="1" applyFont="1" applyFill="1" applyBorder="1" applyAlignment="1">
      <alignment horizontal="center" vertical="center" wrapText="1"/>
    </xf>
    <xf numFmtId="2" fontId="104" fillId="35" borderId="11" xfId="0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center" wrapText="1"/>
    </xf>
    <xf numFmtId="0" fontId="32" fillId="36" borderId="11" xfId="45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5" fillId="36" borderId="11" xfId="67" applyNumberFormat="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top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24" fillId="0" borderId="11" xfId="2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9" fillId="0" borderId="11" xfId="67" applyNumberFormat="1" applyFont="1" applyFill="1" applyBorder="1" applyAlignment="1">
      <alignment horizontal="center" vertical="center" wrapText="1"/>
    </xf>
    <xf numFmtId="0" fontId="7" fillId="0" borderId="11" xfId="20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0" fontId="4" fillId="0" borderId="11" xfId="67" applyNumberFormat="1" applyFont="1" applyFill="1" applyBorder="1" applyAlignment="1">
      <alignment horizontal="center" vertical="center" wrapText="1"/>
    </xf>
    <xf numFmtId="49" fontId="7" fillId="0" borderId="11" xfId="58" applyNumberFormat="1" applyFont="1" applyFill="1" applyBorder="1" applyAlignment="1">
      <alignment horizontal="center" vertical="center"/>
      <protection/>
    </xf>
    <xf numFmtId="2" fontId="7" fillId="0" borderId="11" xfId="67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0" borderId="0" xfId="67" applyNumberFormat="1" applyFont="1" applyFill="1" applyBorder="1" applyAlignment="1">
      <alignment horizontal="center" vertical="center" wrapText="1"/>
    </xf>
    <xf numFmtId="2" fontId="7" fillId="38" borderId="11" xfId="67" applyNumberFormat="1" applyFont="1" applyFill="1" applyBorder="1" applyAlignment="1">
      <alignment horizontal="center" vertical="center" wrapText="1"/>
    </xf>
    <xf numFmtId="0" fontId="100" fillId="36" borderId="11" xfId="67" applyNumberFormat="1" applyFont="1" applyFill="1" applyBorder="1" applyAlignment="1">
      <alignment horizontal="center" vertical="top" wrapText="1"/>
    </xf>
    <xf numFmtId="0" fontId="102" fillId="36" borderId="11" xfId="67" applyNumberFormat="1" applyFont="1" applyFill="1" applyBorder="1" applyAlignment="1">
      <alignment horizontal="center" vertical="top" wrapText="1"/>
    </xf>
    <xf numFmtId="0" fontId="103" fillId="0" borderId="11" xfId="67" applyNumberFormat="1" applyFont="1" applyFill="1" applyBorder="1" applyAlignment="1">
      <alignment horizontal="center" vertical="top" wrapText="1"/>
    </xf>
    <xf numFmtId="0" fontId="32" fillId="39" borderId="11" xfId="67" applyNumberFormat="1" applyFont="1" applyFill="1" applyBorder="1" applyAlignment="1">
      <alignment horizontal="center" vertical="center" wrapText="1"/>
    </xf>
    <xf numFmtId="49" fontId="5" fillId="39" borderId="11" xfId="2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32" fillId="36" borderId="11" xfId="67" applyNumberFormat="1" applyFont="1" applyFill="1" applyBorder="1" applyAlignment="1">
      <alignment horizontal="center" vertical="center" wrapText="1"/>
    </xf>
    <xf numFmtId="0" fontId="105" fillId="35" borderId="0" xfId="0" applyFont="1" applyFill="1" applyAlignment="1">
      <alignment horizontal="center" vertical="center" wrapText="1"/>
    </xf>
    <xf numFmtId="0" fontId="24" fillId="35" borderId="11" xfId="44" applyNumberFormat="1" applyFont="1" applyFill="1" applyBorder="1" applyAlignment="1">
      <alignment horizontal="center" vertical="center" wrapText="1"/>
    </xf>
    <xf numFmtId="49" fontId="24" fillId="35" borderId="11" xfId="20" applyNumberFormat="1" applyFont="1" applyFill="1" applyBorder="1" applyAlignment="1">
      <alignment horizontal="center" vertical="center" wrapText="1"/>
    </xf>
    <xf numFmtId="0" fontId="5" fillId="35" borderId="11" xfId="67" applyNumberFormat="1" applyFont="1" applyFill="1" applyBorder="1" applyAlignment="1">
      <alignment horizontal="center" vertical="center" wrapText="1"/>
    </xf>
    <xf numFmtId="2" fontId="32" fillId="35" borderId="11" xfId="67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vertical="center" wrapText="1"/>
    </xf>
    <xf numFmtId="0" fontId="33" fillId="0" borderId="11" xfId="21" applyFont="1" applyFill="1" applyBorder="1" applyAlignment="1">
      <alignment horizontal="left" vertical="distributed" wrapText="1"/>
    </xf>
    <xf numFmtId="49" fontId="104" fillId="0" borderId="11" xfId="58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left" vertical="center" wrapText="1"/>
    </xf>
    <xf numFmtId="2" fontId="98" fillId="0" borderId="0" xfId="0" applyNumberFormat="1" applyFont="1" applyFill="1" applyAlignment="1">
      <alignment vertical="top" wrapText="1"/>
    </xf>
    <xf numFmtId="0" fontId="24" fillId="0" borderId="11" xfId="44" applyNumberFormat="1" applyFont="1" applyFill="1" applyBorder="1" applyAlignment="1">
      <alignment horizontal="center" vertical="center" wrapText="1"/>
    </xf>
    <xf numFmtId="0" fontId="5" fillId="39" borderId="11" xfId="44" applyNumberFormat="1" applyFont="1" applyFill="1" applyBorder="1" applyAlignment="1">
      <alignment horizontal="center" vertical="top" wrapText="1"/>
    </xf>
    <xf numFmtId="0" fontId="100" fillId="39" borderId="11" xfId="58" applyFont="1" applyFill="1" applyBorder="1" applyAlignment="1">
      <alignment horizontal="center" vertical="center"/>
      <protection/>
    </xf>
    <xf numFmtId="0" fontId="101" fillId="39" borderId="11" xfId="67" applyNumberFormat="1" applyFont="1" applyFill="1" applyBorder="1" applyAlignment="1">
      <alignment horizontal="center" vertical="top" wrapText="1"/>
    </xf>
    <xf numFmtId="0" fontId="106" fillId="0" borderId="0" xfId="0" applyFont="1" applyFill="1" applyAlignment="1">
      <alignment vertical="top" wrapText="1"/>
    </xf>
    <xf numFmtId="0" fontId="100" fillId="36" borderId="11" xfId="58" applyFont="1" applyFill="1" applyBorder="1" applyAlignment="1">
      <alignment horizontal="center" vertical="center"/>
      <protection/>
    </xf>
    <xf numFmtId="0" fontId="6" fillId="36" borderId="11" xfId="67" applyNumberFormat="1" applyFont="1" applyFill="1" applyBorder="1" applyAlignment="1">
      <alignment horizontal="center" vertical="top" wrapText="1"/>
    </xf>
    <xf numFmtId="184" fontId="7" fillId="38" borderId="11" xfId="67" applyNumberFormat="1" applyFont="1" applyFill="1" applyBorder="1" applyAlignment="1">
      <alignment horizontal="center" vertical="center" wrapText="1"/>
    </xf>
    <xf numFmtId="184" fontId="7" fillId="35" borderId="11" xfId="67" applyNumberFormat="1" applyFont="1" applyFill="1" applyBorder="1" applyAlignment="1">
      <alignment horizontal="center" vertical="center" wrapText="1"/>
    </xf>
    <xf numFmtId="0" fontId="19" fillId="0" borderId="11" xfId="21" applyFont="1" applyFill="1" applyBorder="1" applyAlignment="1">
      <alignment horizontal="left" vertical="distributed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104" fillId="0" borderId="17" xfId="0" applyFont="1" applyBorder="1" applyAlignment="1">
      <alignment horizontal="center" vertical="center" wrapText="1"/>
    </xf>
    <xf numFmtId="2" fontId="104" fillId="0" borderId="11" xfId="67" applyNumberFormat="1" applyFont="1" applyFill="1" applyBorder="1" applyAlignment="1">
      <alignment horizontal="center" vertical="center" wrapText="1"/>
    </xf>
    <xf numFmtId="49" fontId="7" fillId="0" borderId="17" xfId="58" applyNumberFormat="1" applyFont="1" applyFill="1" applyBorder="1" applyAlignment="1">
      <alignment horizontal="center" vertical="center"/>
      <protection/>
    </xf>
    <xf numFmtId="2" fontId="7" fillId="0" borderId="17" xfId="0" applyNumberFormat="1" applyFont="1" applyFill="1" applyBorder="1" applyAlignment="1">
      <alignment horizontal="center" vertical="center" wrapText="1"/>
    </xf>
    <xf numFmtId="0" fontId="24" fillId="0" borderId="17" xfId="21" applyFont="1" applyFill="1" applyBorder="1" applyAlignment="1">
      <alignment horizontal="center" vertical="distributed" wrapText="1"/>
    </xf>
    <xf numFmtId="0" fontId="7" fillId="0" borderId="17" xfId="67" applyNumberFormat="1" applyFont="1" applyFill="1" applyBorder="1" applyAlignment="1">
      <alignment horizontal="center" vertical="center" wrapText="1"/>
    </xf>
    <xf numFmtId="0" fontId="24" fillId="0" borderId="17" xfId="20" applyFont="1" applyFill="1" applyBorder="1" applyAlignment="1">
      <alignment horizontal="center" vertical="center" wrapText="1"/>
    </xf>
    <xf numFmtId="0" fontId="24" fillId="0" borderId="17" xfId="67" applyNumberFormat="1" applyFont="1" applyFill="1" applyBorder="1" applyAlignment="1">
      <alignment horizontal="center" vertical="center" wrapText="1"/>
    </xf>
    <xf numFmtId="0" fontId="101" fillId="36" borderId="11" xfId="67" applyNumberFormat="1" applyFont="1" applyFill="1" applyBorder="1" applyAlignment="1">
      <alignment horizontal="center" vertical="top" wrapText="1"/>
    </xf>
    <xf numFmtId="0" fontId="99" fillId="0" borderId="11" xfId="67" applyNumberFormat="1" applyFont="1" applyFill="1" applyBorder="1" applyAlignment="1">
      <alignment horizontal="center" vertical="top" wrapText="1"/>
    </xf>
    <xf numFmtId="0" fontId="104" fillId="0" borderId="11" xfId="0" applyFont="1" applyBorder="1" applyAlignment="1">
      <alignment horizontal="center" vertical="center"/>
    </xf>
    <xf numFmtId="0" fontId="19" fillId="0" borderId="11" xfId="2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0" fontId="19" fillId="0" borderId="11" xfId="67" applyNumberFormat="1" applyFont="1" applyFill="1" applyBorder="1" applyAlignment="1">
      <alignment horizontal="center" vertical="center" wrapText="1"/>
    </xf>
    <xf numFmtId="173" fontId="5" fillId="39" borderId="11" xfId="67" applyNumberFormat="1" applyFont="1" applyFill="1" applyBorder="1" applyAlignment="1">
      <alignment horizontal="center" vertical="center" wrapText="1"/>
    </xf>
    <xf numFmtId="2" fontId="32" fillId="39" borderId="11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top" wrapText="1"/>
    </xf>
    <xf numFmtId="0" fontId="34" fillId="36" borderId="11" xfId="66" applyNumberFormat="1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top" wrapText="1"/>
    </xf>
    <xf numFmtId="0" fontId="6" fillId="36" borderId="11" xfId="20" applyFont="1" applyFill="1" applyBorder="1" applyAlignment="1">
      <alignment horizontal="center" vertical="top" wrapText="1"/>
    </xf>
    <xf numFmtId="0" fontId="24" fillId="38" borderId="11" xfId="0" applyFont="1" applyFill="1" applyBorder="1" applyAlignment="1">
      <alignment horizontal="center" vertical="center" wrapText="1"/>
    </xf>
    <xf numFmtId="0" fontId="7" fillId="38" borderId="11" xfId="67" applyNumberFormat="1" applyFont="1" applyFill="1" applyBorder="1" applyAlignment="1">
      <alignment horizontal="center" vertical="center" wrapText="1"/>
    </xf>
    <xf numFmtId="0" fontId="24" fillId="38" borderId="11" xfId="20" applyFont="1" applyFill="1" applyBorder="1" applyAlignment="1">
      <alignment horizontal="center" vertical="center" wrapText="1"/>
    </xf>
    <xf numFmtId="49" fontId="7" fillId="38" borderId="11" xfId="58" applyNumberFormat="1" applyFont="1" applyFill="1" applyBorder="1" applyAlignment="1">
      <alignment horizontal="center" vertical="center"/>
      <protection/>
    </xf>
    <xf numFmtId="0" fontId="24" fillId="38" borderId="11" xfId="67" applyNumberFormat="1" applyFont="1" applyFill="1" applyBorder="1" applyAlignment="1">
      <alignment horizontal="center" vertical="center" wrapText="1"/>
    </xf>
    <xf numFmtId="49" fontId="7" fillId="35" borderId="11" xfId="58" applyNumberFormat="1" applyFont="1" applyFill="1" applyBorder="1" applyAlignment="1">
      <alignment horizontal="center" vertical="center"/>
      <protection/>
    </xf>
    <xf numFmtId="173" fontId="104" fillId="35" borderId="11" xfId="67" applyNumberFormat="1" applyFont="1" applyFill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center" wrapText="1"/>
    </xf>
    <xf numFmtId="0" fontId="103" fillId="38" borderId="11" xfId="67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03" fillId="35" borderId="11" xfId="67" applyNumberFormat="1" applyFont="1" applyFill="1" applyBorder="1" applyAlignment="1">
      <alignment horizontal="center" vertical="center" wrapText="1"/>
    </xf>
    <xf numFmtId="0" fontId="24" fillId="35" borderId="11" xfId="21" applyFont="1" applyFill="1" applyBorder="1" applyAlignment="1">
      <alignment horizontal="center" vertical="distributed" wrapText="1"/>
    </xf>
    <xf numFmtId="0" fontId="4" fillId="39" borderId="11" xfId="67" applyNumberFormat="1" applyFont="1" applyFill="1" applyBorder="1" applyAlignment="1">
      <alignment horizontal="center" vertical="center" wrapText="1"/>
    </xf>
    <xf numFmtId="0" fontId="104" fillId="39" borderId="11" xfId="67" applyNumberFormat="1" applyFont="1" applyFill="1" applyBorder="1" applyAlignment="1">
      <alignment horizontal="center" vertical="center" wrapText="1"/>
    </xf>
    <xf numFmtId="0" fontId="99" fillId="39" borderId="11" xfId="67" applyNumberFormat="1" applyFont="1" applyFill="1" applyBorder="1" applyAlignment="1">
      <alignment horizontal="center" vertical="center" wrapText="1"/>
    </xf>
    <xf numFmtId="0" fontId="106" fillId="0" borderId="0" xfId="0" applyFont="1" applyFill="1" applyAlignment="1">
      <alignment vertical="center" wrapText="1"/>
    </xf>
    <xf numFmtId="0" fontId="34" fillId="36" borderId="11" xfId="66" applyNumberFormat="1" applyFont="1" applyFill="1" applyBorder="1" applyAlignment="1">
      <alignment horizontal="center" vertical="top" wrapText="1"/>
    </xf>
    <xf numFmtId="2" fontId="7" fillId="0" borderId="11" xfId="67" applyNumberFormat="1" applyFont="1" applyFill="1" applyBorder="1" applyAlignment="1">
      <alignment horizontal="center" vertical="top" wrapText="1"/>
    </xf>
    <xf numFmtId="0" fontId="5" fillId="39" borderId="11" xfId="20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center" vertical="center" wrapText="1"/>
    </xf>
    <xf numFmtId="0" fontId="33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104" fillId="36" borderId="11" xfId="67" applyNumberFormat="1" applyFont="1" applyFill="1" applyBorder="1" applyAlignment="1">
      <alignment horizontal="center" vertical="center" wrapText="1"/>
    </xf>
    <xf numFmtId="0" fontId="103" fillId="36" borderId="11" xfId="67" applyNumberFormat="1" applyFont="1" applyFill="1" applyBorder="1" applyAlignment="1">
      <alignment horizontal="center" vertical="center" wrapText="1"/>
    </xf>
    <xf numFmtId="0" fontId="24" fillId="0" borderId="11" xfId="45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top" wrapText="1"/>
    </xf>
    <xf numFmtId="0" fontId="100" fillId="39" borderId="11" xfId="0" applyFont="1" applyFill="1" applyBorder="1" applyAlignment="1">
      <alignment horizontal="center" vertical="top" wrapText="1"/>
    </xf>
    <xf numFmtId="0" fontId="101" fillId="39" borderId="11" xfId="0" applyFont="1" applyFill="1" applyBorder="1" applyAlignment="1">
      <alignment horizontal="center" vertical="top" wrapText="1"/>
    </xf>
    <xf numFmtId="2" fontId="35" fillId="39" borderId="11" xfId="45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vertical="top" wrapText="1"/>
    </xf>
    <xf numFmtId="0" fontId="104" fillId="0" borderId="0" xfId="0" applyFont="1" applyFill="1" applyAlignment="1">
      <alignment vertical="top" wrapText="1"/>
    </xf>
    <xf numFmtId="0" fontId="99" fillId="0" borderId="0" xfId="0" applyFont="1" applyFill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49" fontId="21" fillId="3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2" fontId="36" fillId="35" borderId="11" xfId="0" applyNumberFormat="1" applyFont="1" applyFill="1" applyBorder="1" applyAlignment="1">
      <alignment horizontal="left" vertical="center" wrapText="1"/>
    </xf>
    <xf numFmtId="0" fontId="24" fillId="38" borderId="11" xfId="21" applyFont="1" applyFill="1" applyBorder="1" applyAlignment="1">
      <alignment horizontal="center" vertical="distributed" wrapText="1"/>
    </xf>
    <xf numFmtId="0" fontId="98" fillId="0" borderId="0" xfId="0" applyFont="1" applyFill="1" applyAlignment="1">
      <alignment horizontal="center" vertical="top" wrapText="1"/>
    </xf>
    <xf numFmtId="0" fontId="6" fillId="37" borderId="11" xfId="21" applyFont="1" applyFill="1" applyBorder="1" applyAlignment="1">
      <alignment horizontal="center" vertical="distributed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2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0" fillId="40" borderId="11" xfId="0" applyFont="1" applyFill="1" applyBorder="1" applyAlignment="1">
      <alignment vertical="center" shrinkToFit="1"/>
    </xf>
    <xf numFmtId="0" fontId="10" fillId="40" borderId="11" xfId="0" applyFont="1" applyFill="1" applyBorder="1" applyAlignment="1">
      <alignment horizontal="center" vertical="center" wrapText="1"/>
    </xf>
    <xf numFmtId="4" fontId="18" fillId="40" borderId="11" xfId="0" applyNumberFormat="1" applyFont="1" applyFill="1" applyBorder="1" applyAlignment="1">
      <alignment horizontal="center" vertical="center" shrinkToFit="1"/>
    </xf>
    <xf numFmtId="0" fontId="10" fillId="40" borderId="12" xfId="0" applyFont="1" applyFill="1" applyBorder="1" applyAlignment="1">
      <alignment vertical="center" wrapText="1"/>
    </xf>
    <xf numFmtId="0" fontId="10" fillId="40" borderId="12" xfId="0" applyFont="1" applyFill="1" applyBorder="1" applyAlignment="1">
      <alignment horizontal="center" vertical="center" wrapText="1"/>
    </xf>
    <xf numFmtId="4" fontId="18" fillId="40" borderId="12" xfId="0" applyNumberFormat="1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vertical="center" shrinkToFit="1"/>
    </xf>
    <xf numFmtId="0" fontId="10" fillId="7" borderId="12" xfId="0" applyFont="1" applyFill="1" applyBorder="1" applyAlignment="1">
      <alignment horizontal="center" vertical="center" wrapText="1"/>
    </xf>
    <xf numFmtId="172" fontId="18" fillId="7" borderId="12" xfId="0" applyNumberFormat="1" applyFont="1" applyFill="1" applyBorder="1" applyAlignment="1">
      <alignment horizontal="center" vertical="center" shrinkToFit="1"/>
    </xf>
    <xf numFmtId="172" fontId="18" fillId="7" borderId="11" xfId="0" applyNumberFormat="1" applyFont="1" applyFill="1" applyBorder="1" applyAlignment="1">
      <alignment horizontal="center" vertical="center" shrinkToFit="1"/>
    </xf>
    <xf numFmtId="4" fontId="3" fillId="7" borderId="11" xfId="0" applyNumberFormat="1" applyFont="1" applyFill="1" applyBorder="1" applyAlignment="1">
      <alignment horizontal="center" vertical="center" shrinkToFit="1"/>
    </xf>
    <xf numFmtId="0" fontId="10" fillId="7" borderId="11" xfId="54" applyNumberFormat="1" applyFont="1" applyFill="1" applyBorder="1" applyAlignment="1">
      <alignment horizontal="center" vertical="center" wrapText="1"/>
      <protection/>
    </xf>
    <xf numFmtId="4" fontId="95" fillId="7" borderId="12" xfId="0" applyNumberFormat="1" applyFont="1" applyFill="1" applyBorder="1" applyAlignment="1">
      <alignment horizontal="center" vertical="center" shrinkToFit="1"/>
    </xf>
    <xf numFmtId="4" fontId="18" fillId="7" borderId="12" xfId="0" applyNumberFormat="1" applyFont="1" applyFill="1" applyBorder="1" applyAlignment="1">
      <alignment horizontal="center" vertical="center" shrinkToFit="1"/>
    </xf>
    <xf numFmtId="4" fontId="3" fillId="7" borderId="12" xfId="0" applyNumberFormat="1" applyFont="1" applyFill="1" applyBorder="1" applyAlignment="1">
      <alignment horizontal="center" vertical="center" shrinkToFit="1"/>
    </xf>
    <xf numFmtId="172" fontId="3" fillId="7" borderId="12" xfId="0" applyNumberFormat="1" applyFont="1" applyFill="1" applyBorder="1" applyAlignment="1">
      <alignment horizontal="center" vertical="center" shrinkToFit="1"/>
    </xf>
    <xf numFmtId="172" fontId="3" fillId="7" borderId="11" xfId="0" applyNumberFormat="1" applyFont="1" applyFill="1" applyBorder="1" applyAlignment="1">
      <alignment horizontal="center" vertical="center" shrinkToFit="1"/>
    </xf>
    <xf numFmtId="0" fontId="108" fillId="35" borderId="11" xfId="0" applyFont="1" applyFill="1" applyBorder="1" applyAlignment="1">
      <alignment horizontal="center" vertical="center" wrapText="1"/>
    </xf>
    <xf numFmtId="0" fontId="9" fillId="0" borderId="0" xfId="43" applyFont="1" applyAlignment="1" applyProtection="1">
      <alignment horizontal="center" vertical="center" wrapText="1"/>
      <protection/>
    </xf>
    <xf numFmtId="0" fontId="10" fillId="35" borderId="11" xfId="43" applyFont="1" applyFill="1" applyBorder="1" applyAlignment="1" applyProtection="1">
      <alignment horizontal="center" vertical="center" wrapText="1"/>
      <protection/>
    </xf>
    <xf numFmtId="0" fontId="109" fillId="0" borderId="0" xfId="0" applyFont="1" applyAlignment="1">
      <alignment horizontal="center" vertical="center" wrapText="1"/>
    </xf>
    <xf numFmtId="0" fontId="110" fillId="7" borderId="11" xfId="0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left" vertical="center" wrapText="1"/>
    </xf>
    <xf numFmtId="4" fontId="7" fillId="32" borderId="12" xfId="0" applyNumberFormat="1" applyFont="1" applyFill="1" applyBorder="1" applyAlignment="1">
      <alignment horizontal="left" vertical="center" shrinkToFit="1"/>
    </xf>
    <xf numFmtId="4" fontId="7" fillId="32" borderId="11" xfId="0" applyNumberFormat="1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left" vertical="center" shrinkToFit="1"/>
    </xf>
    <xf numFmtId="4" fontId="11" fillId="33" borderId="0" xfId="0" applyNumberFormat="1" applyFont="1" applyFill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67" applyNumberFormat="1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58" applyNumberFormat="1" applyFont="1" applyFill="1" applyBorder="1" applyAlignment="1">
      <alignment horizontal="center" vertical="center"/>
      <protection/>
    </xf>
    <xf numFmtId="49" fontId="38" fillId="35" borderId="20" xfId="58" applyNumberFormat="1" applyFont="1" applyFill="1" applyBorder="1" applyAlignment="1">
      <alignment horizontal="center" vertical="center"/>
      <protection/>
    </xf>
    <xf numFmtId="0" fontId="18" fillId="37" borderId="21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8" fillId="37" borderId="2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49" fontId="3" fillId="35" borderId="19" xfId="58" applyNumberFormat="1" applyFont="1" applyFill="1" applyBorder="1" applyAlignment="1">
      <alignment horizontal="center" vertical="center"/>
      <protection/>
    </xf>
    <xf numFmtId="49" fontId="3" fillId="35" borderId="11" xfId="58" applyNumberFormat="1" applyFont="1" applyFill="1" applyBorder="1" applyAlignment="1">
      <alignment horizontal="center" vertical="center"/>
      <protection/>
    </xf>
    <xf numFmtId="49" fontId="18" fillId="7" borderId="11" xfId="58" applyNumberFormat="1" applyFont="1" applyFill="1" applyBorder="1" applyAlignment="1">
      <alignment horizontal="center" vertical="center"/>
      <protection/>
    </xf>
    <xf numFmtId="49" fontId="18" fillId="7" borderId="20" xfId="58" applyNumberFormat="1" applyFont="1" applyFill="1" applyBorder="1" applyAlignment="1">
      <alignment horizontal="center" vertical="center"/>
      <protection/>
    </xf>
    <xf numFmtId="49" fontId="3" fillId="0" borderId="19" xfId="58" applyNumberFormat="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7" borderId="2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49" fontId="38" fillId="0" borderId="20" xfId="58" applyNumberFormat="1" applyFont="1" applyFill="1" applyBorder="1" applyAlignment="1">
      <alignment horizontal="center" vertical="center"/>
      <protection/>
    </xf>
    <xf numFmtId="0" fontId="18" fillId="37" borderId="21" xfId="0" applyFont="1" applyFill="1" applyBorder="1" applyAlignment="1">
      <alignment horizontal="center" vertical="center" wrapText="1"/>
    </xf>
    <xf numFmtId="49" fontId="38" fillId="0" borderId="22" xfId="58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8" fillId="36" borderId="11" xfId="58" applyFont="1" applyFill="1" applyBorder="1" applyAlignment="1">
      <alignment horizontal="center" vertical="center"/>
      <protection/>
    </xf>
    <xf numFmtId="0" fontId="18" fillId="38" borderId="11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49" fontId="18" fillId="38" borderId="11" xfId="58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7" borderId="11" xfId="67" applyNumberFormat="1" applyFont="1" applyFill="1" applyBorder="1" applyAlignment="1">
      <alignment horizontal="center" vertical="center" wrapText="1"/>
    </xf>
    <xf numFmtId="0" fontId="3" fillId="35" borderId="11" xfId="67" applyNumberFormat="1" applyFont="1" applyFill="1" applyBorder="1" applyAlignment="1">
      <alignment horizontal="center" vertical="center" wrapText="1"/>
    </xf>
    <xf numFmtId="0" fontId="3" fillId="35" borderId="23" xfId="67" applyNumberFormat="1" applyFont="1" applyFill="1" applyBorder="1" applyAlignment="1">
      <alignment horizontal="center" vertical="center" wrapText="1"/>
    </xf>
    <xf numFmtId="0" fontId="3" fillId="37" borderId="24" xfId="67" applyNumberFormat="1" applyFont="1" applyFill="1" applyBorder="1" applyAlignment="1">
      <alignment horizontal="center" vertical="center" wrapText="1"/>
    </xf>
    <xf numFmtId="0" fontId="3" fillId="37" borderId="25" xfId="67" applyNumberFormat="1" applyFont="1" applyFill="1" applyBorder="1" applyAlignment="1">
      <alignment horizontal="center" vertical="center" wrapText="1"/>
    </xf>
    <xf numFmtId="0" fontId="3" fillId="0" borderId="26" xfId="67" applyNumberFormat="1" applyFont="1" applyFill="1" applyBorder="1" applyAlignment="1">
      <alignment horizontal="center" vertical="center" wrapText="1"/>
    </xf>
    <xf numFmtId="0" fontId="3" fillId="0" borderId="20" xfId="67" applyNumberFormat="1" applyFont="1" applyFill="1" applyBorder="1" applyAlignment="1">
      <alignment horizontal="center" vertical="center" wrapText="1"/>
    </xf>
    <xf numFmtId="0" fontId="3" fillId="37" borderId="17" xfId="67" applyNumberFormat="1" applyFont="1" applyFill="1" applyBorder="1" applyAlignment="1">
      <alignment horizontal="center" vertical="center" wrapText="1"/>
    </xf>
    <xf numFmtId="0" fontId="3" fillId="0" borderId="12" xfId="67" applyNumberFormat="1" applyFont="1" applyFill="1" applyBorder="1" applyAlignment="1">
      <alignment horizontal="center" vertical="center" wrapText="1"/>
    </xf>
    <xf numFmtId="0" fontId="3" fillId="0" borderId="25" xfId="67" applyNumberFormat="1" applyFont="1" applyFill="1" applyBorder="1" applyAlignment="1">
      <alignment horizontal="center" vertical="center" wrapText="1"/>
    </xf>
    <xf numFmtId="0" fontId="3" fillId="0" borderId="19" xfId="67" applyNumberFormat="1" applyFont="1" applyFill="1" applyBorder="1" applyAlignment="1">
      <alignment horizontal="center" vertical="center" wrapText="1"/>
    </xf>
    <xf numFmtId="0" fontId="3" fillId="35" borderId="17" xfId="67" applyNumberFormat="1" applyFont="1" applyFill="1" applyBorder="1" applyAlignment="1">
      <alignment horizontal="center" vertical="center" wrapText="1"/>
    </xf>
    <xf numFmtId="0" fontId="3" fillId="7" borderId="11" xfId="67" applyNumberFormat="1" applyFont="1" applyFill="1" applyBorder="1" applyAlignment="1">
      <alignment horizontal="center" vertical="center" wrapText="1"/>
    </xf>
    <xf numFmtId="0" fontId="18" fillId="7" borderId="11" xfId="67" applyNumberFormat="1" applyFont="1" applyFill="1" applyBorder="1" applyAlignment="1">
      <alignment horizontal="center" vertical="center" wrapText="1"/>
    </xf>
    <xf numFmtId="0" fontId="18" fillId="35" borderId="11" xfId="67" applyNumberFormat="1" applyFont="1" applyFill="1" applyBorder="1" applyAlignment="1">
      <alignment horizontal="center" vertical="center" wrapText="1"/>
    </xf>
    <xf numFmtId="0" fontId="18" fillId="7" borderId="12" xfId="67" applyNumberFormat="1" applyFont="1" applyFill="1" applyBorder="1" applyAlignment="1">
      <alignment horizontal="center" vertical="center" wrapText="1"/>
    </xf>
    <xf numFmtId="0" fontId="3" fillId="0" borderId="17" xfId="67" applyNumberFormat="1" applyFont="1" applyFill="1" applyBorder="1" applyAlignment="1">
      <alignment horizontal="center" vertical="center" wrapText="1"/>
    </xf>
    <xf numFmtId="0" fontId="3" fillId="37" borderId="18" xfId="67" applyNumberFormat="1" applyFont="1" applyFill="1" applyBorder="1" applyAlignment="1">
      <alignment horizontal="center" vertical="center" wrapText="1"/>
    </xf>
    <xf numFmtId="0" fontId="3" fillId="35" borderId="20" xfId="67" applyNumberFormat="1" applyFont="1" applyFill="1" applyBorder="1" applyAlignment="1">
      <alignment horizontal="center" vertical="center" wrapText="1"/>
    </xf>
    <xf numFmtId="0" fontId="3" fillId="37" borderId="21" xfId="67" applyNumberFormat="1" applyFont="1" applyFill="1" applyBorder="1" applyAlignment="1">
      <alignment horizontal="center" vertical="center" wrapText="1"/>
    </xf>
    <xf numFmtId="0" fontId="3" fillId="0" borderId="18" xfId="67" applyNumberFormat="1" applyFont="1" applyFill="1" applyBorder="1" applyAlignment="1">
      <alignment horizontal="center" vertical="center" wrapText="1"/>
    </xf>
    <xf numFmtId="0" fontId="18" fillId="37" borderId="11" xfId="67" applyNumberFormat="1" applyFont="1" applyFill="1" applyBorder="1" applyAlignment="1">
      <alignment horizontal="center" vertical="center" wrapText="1"/>
    </xf>
    <xf numFmtId="0" fontId="112" fillId="37" borderId="11" xfId="67" applyNumberFormat="1" applyFont="1" applyFill="1" applyBorder="1" applyAlignment="1">
      <alignment horizontal="center" vertical="center" wrapText="1"/>
    </xf>
    <xf numFmtId="0" fontId="112" fillId="35" borderId="11" xfId="67" applyNumberFormat="1" applyFont="1" applyFill="1" applyBorder="1" applyAlignment="1">
      <alignment horizontal="center" vertical="center" wrapText="1"/>
    </xf>
    <xf numFmtId="0" fontId="3" fillId="36" borderId="11" xfId="67" applyNumberFormat="1" applyFont="1" applyFill="1" applyBorder="1" applyAlignment="1">
      <alignment horizontal="center" vertical="center" wrapText="1"/>
    </xf>
    <xf numFmtId="0" fontId="3" fillId="38" borderId="11" xfId="67" applyNumberFormat="1" applyFont="1" applyFill="1" applyBorder="1" applyAlignment="1">
      <alignment horizontal="center" vertical="center" wrapText="1"/>
    </xf>
    <xf numFmtId="0" fontId="18" fillId="38" borderId="19" xfId="67" applyNumberFormat="1" applyFont="1" applyFill="1" applyBorder="1" applyAlignment="1">
      <alignment horizontal="center" vertical="center" wrapText="1"/>
    </xf>
    <xf numFmtId="0" fontId="18" fillId="38" borderId="20" xfId="6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71" fontId="11" fillId="0" borderId="0" xfId="0" applyNumberFormat="1" applyFont="1" applyFill="1" applyAlignment="1">
      <alignment horizontal="center"/>
    </xf>
    <xf numFmtId="17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3" fillId="32" borderId="11" xfId="0" applyNumberFormat="1" applyFont="1" applyFill="1" applyBorder="1" applyAlignment="1">
      <alignment horizontal="center" vertical="center" shrinkToFit="1"/>
    </xf>
    <xf numFmtId="172" fontId="3" fillId="35" borderId="11" xfId="0" applyNumberFormat="1" applyFont="1" applyFill="1" applyBorder="1" applyAlignment="1">
      <alignment horizontal="center" vertical="center" shrinkToFit="1"/>
    </xf>
    <xf numFmtId="172" fontId="18" fillId="40" borderId="11" xfId="0" applyNumberFormat="1" applyFont="1" applyFill="1" applyBorder="1" applyAlignment="1">
      <alignment horizontal="center" vertical="center" shrinkToFit="1"/>
    </xf>
    <xf numFmtId="172" fontId="18" fillId="35" borderId="11" xfId="0" applyNumberFormat="1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left" vertical="center" shrinkToFit="1"/>
    </xf>
    <xf numFmtId="3" fontId="18" fillId="32" borderId="11" xfId="0" applyNumberFormat="1" applyFont="1" applyFill="1" applyBorder="1" applyAlignment="1">
      <alignment horizontal="center" vertical="center" shrinkToFit="1"/>
    </xf>
    <xf numFmtId="173" fontId="32" fillId="39" borderId="11" xfId="67" applyNumberFormat="1" applyFont="1" applyFill="1" applyBorder="1" applyAlignment="1">
      <alignment horizontal="center" vertical="center" wrapText="1"/>
    </xf>
    <xf numFmtId="173" fontId="32" fillId="38" borderId="11" xfId="67" applyNumberFormat="1" applyFont="1" applyFill="1" applyBorder="1" applyAlignment="1">
      <alignment horizontal="center" vertical="center" wrapText="1"/>
    </xf>
    <xf numFmtId="173" fontId="32" fillId="36" borderId="11" xfId="67" applyNumberFormat="1" applyFont="1" applyFill="1" applyBorder="1" applyAlignment="1">
      <alignment horizontal="center" vertical="center" wrapText="1"/>
    </xf>
    <xf numFmtId="173" fontId="7" fillId="35" borderId="11" xfId="67" applyNumberFormat="1" applyFont="1" applyFill="1" applyBorder="1" applyAlignment="1">
      <alignment horizontal="center" vertical="center" wrapText="1"/>
    </xf>
    <xf numFmtId="173" fontId="7" fillId="38" borderId="11" xfId="6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43" fontId="11" fillId="0" borderId="0" xfId="0" applyNumberFormat="1" applyFont="1" applyAlignment="1">
      <alignment/>
    </xf>
    <xf numFmtId="4" fontId="18" fillId="35" borderId="11" xfId="0" applyNumberFormat="1" applyFont="1" applyFill="1" applyBorder="1" applyAlignment="1">
      <alignment horizontal="center" vertical="center" shrinkToFit="1"/>
    </xf>
    <xf numFmtId="4" fontId="104" fillId="32" borderId="11" xfId="0" applyNumberFormat="1" applyFont="1" applyFill="1" applyBorder="1" applyAlignment="1">
      <alignment horizontal="left" vertical="center" shrinkToFit="1"/>
    </xf>
    <xf numFmtId="4" fontId="22" fillId="7" borderId="11" xfId="0" applyNumberFormat="1" applyFont="1" applyFill="1" applyBorder="1" applyAlignment="1">
      <alignment horizontal="left" vertical="center" shrinkToFit="1"/>
    </xf>
    <xf numFmtId="0" fontId="24" fillId="36" borderId="11" xfId="67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6" fillId="36" borderId="11" xfId="21" applyFont="1" applyFill="1" applyBorder="1" applyAlignment="1">
      <alignment horizontal="center" vertical="center" wrapText="1"/>
    </xf>
    <xf numFmtId="2" fontId="100" fillId="36" borderId="11" xfId="67" applyNumberFormat="1" applyFont="1" applyFill="1" applyBorder="1" applyAlignment="1">
      <alignment horizontal="center" vertical="center" wrapText="1"/>
    </xf>
    <xf numFmtId="2" fontId="104" fillId="38" borderId="11" xfId="67" applyNumberFormat="1" applyFont="1" applyFill="1" applyBorder="1" applyAlignment="1">
      <alignment horizontal="center" vertical="center" wrapText="1"/>
    </xf>
    <xf numFmtId="2" fontId="104" fillId="38" borderId="11" xfId="0" applyNumberFormat="1" applyFont="1" applyFill="1" applyBorder="1" applyAlignment="1">
      <alignment horizontal="center" vertical="center" wrapText="1"/>
    </xf>
    <xf numFmtId="173" fontId="104" fillId="38" borderId="11" xfId="67" applyNumberFormat="1" applyFont="1" applyFill="1" applyBorder="1" applyAlignment="1">
      <alignment horizontal="center" vertical="center" wrapText="1"/>
    </xf>
    <xf numFmtId="2" fontId="104" fillId="0" borderId="11" xfId="0" applyNumberFormat="1" applyFont="1" applyFill="1" applyBorder="1" applyAlignment="1">
      <alignment horizontal="center" vertical="center" wrapText="1"/>
    </xf>
    <xf numFmtId="0" fontId="113" fillId="35" borderId="11" xfId="0" applyFont="1" applyFill="1" applyBorder="1" applyAlignment="1">
      <alignment horizontal="center" vertical="center"/>
    </xf>
    <xf numFmtId="2" fontId="7" fillId="38" borderId="17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2" fontId="114" fillId="35" borderId="11" xfId="0" applyNumberFormat="1" applyFont="1" applyFill="1" applyBorder="1" applyAlignment="1">
      <alignment horizontal="left" vertical="center" wrapText="1"/>
    </xf>
    <xf numFmtId="0" fontId="99" fillId="0" borderId="11" xfId="0" applyFont="1" applyFill="1" applyBorder="1" applyAlignment="1">
      <alignment vertical="top" wrapText="1"/>
    </xf>
    <xf numFmtId="0" fontId="99" fillId="38" borderId="11" xfId="0" applyFont="1" applyFill="1" applyBorder="1" applyAlignment="1">
      <alignment vertical="top" wrapText="1"/>
    </xf>
    <xf numFmtId="0" fontId="24" fillId="0" borderId="11" xfId="0" applyFont="1" applyBorder="1" applyAlignment="1">
      <alignment/>
    </xf>
    <xf numFmtId="173" fontId="7" fillId="0" borderId="11" xfId="67" applyNumberFormat="1" applyFont="1" applyFill="1" applyBorder="1" applyAlignment="1">
      <alignment horizontal="center" vertical="center" wrapText="1"/>
    </xf>
    <xf numFmtId="2" fontId="7" fillId="38" borderId="11" xfId="45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2" fontId="97" fillId="37" borderId="11" xfId="67" applyNumberFormat="1" applyFont="1" applyFill="1" applyBorder="1" applyAlignment="1">
      <alignment horizontal="center" vertical="center" wrapText="1"/>
    </xf>
    <xf numFmtId="2" fontId="97" fillId="37" borderId="11" xfId="0" applyNumberFormat="1" applyFont="1" applyFill="1" applyBorder="1" applyAlignment="1">
      <alignment horizontal="center" vertical="center" wrapText="1"/>
    </xf>
    <xf numFmtId="2" fontId="97" fillId="35" borderId="11" xfId="67" applyNumberFormat="1" applyFont="1" applyFill="1" applyBorder="1" applyAlignment="1">
      <alignment horizontal="center" vertical="center" wrapText="1"/>
    </xf>
    <xf numFmtId="2" fontId="97" fillId="35" borderId="11" xfId="0" applyNumberFormat="1" applyFont="1" applyFill="1" applyBorder="1" applyAlignment="1">
      <alignment horizontal="center" vertical="center" wrapText="1"/>
    </xf>
    <xf numFmtId="2" fontId="95" fillId="0" borderId="11" xfId="67" applyNumberFormat="1" applyFont="1" applyFill="1" applyBorder="1" applyAlignment="1">
      <alignment horizontal="center" vertical="center" wrapText="1"/>
    </xf>
    <xf numFmtId="2" fontId="95" fillId="35" borderId="11" xfId="0" applyNumberFormat="1" applyFont="1" applyFill="1" applyBorder="1" applyAlignment="1">
      <alignment horizontal="center" vertical="center" wrapText="1"/>
    </xf>
    <xf numFmtId="2" fontId="97" fillId="37" borderId="16" xfId="67" applyNumberFormat="1" applyFont="1" applyFill="1" applyBorder="1" applyAlignment="1">
      <alignment horizontal="center" vertical="center" wrapText="1"/>
    </xf>
    <xf numFmtId="2" fontId="95" fillId="0" borderId="23" xfId="67" applyNumberFormat="1" applyFont="1" applyFill="1" applyBorder="1" applyAlignment="1">
      <alignment horizontal="center" vertical="center" wrapText="1"/>
    </xf>
    <xf numFmtId="2" fontId="97" fillId="37" borderId="24" xfId="67" applyNumberFormat="1" applyFont="1" applyFill="1" applyBorder="1" applyAlignment="1">
      <alignment horizontal="center" vertical="center" wrapText="1"/>
    </xf>
    <xf numFmtId="2" fontId="95" fillId="0" borderId="26" xfId="67" applyNumberFormat="1" applyFont="1" applyFill="1" applyBorder="1" applyAlignment="1">
      <alignment horizontal="center" vertical="center" wrapText="1"/>
    </xf>
    <xf numFmtId="2" fontId="97" fillId="7" borderId="11" xfId="67" applyNumberFormat="1" applyFont="1" applyFill="1" applyBorder="1" applyAlignment="1">
      <alignment horizontal="center" vertical="center" wrapText="1"/>
    </xf>
    <xf numFmtId="2" fontId="95" fillId="35" borderId="11" xfId="67" applyNumberFormat="1" applyFont="1" applyFill="1" applyBorder="1" applyAlignment="1">
      <alignment horizontal="center" vertical="center" wrapText="1"/>
    </xf>
    <xf numFmtId="2" fontId="104" fillId="7" borderId="11" xfId="0" applyNumberFormat="1" applyFont="1" applyFill="1" applyBorder="1" applyAlignment="1">
      <alignment horizontal="center" vertical="center" wrapText="1"/>
    </xf>
    <xf numFmtId="2" fontId="97" fillId="7" borderId="23" xfId="67" applyNumberFormat="1" applyFont="1" applyFill="1" applyBorder="1" applyAlignment="1">
      <alignment horizontal="center" vertical="center" wrapText="1"/>
    </xf>
    <xf numFmtId="2" fontId="95" fillId="0" borderId="15" xfId="67" applyNumberFormat="1" applyFont="1" applyFill="1" applyBorder="1" applyAlignment="1">
      <alignment horizontal="center" vertical="center" wrapText="1"/>
    </xf>
    <xf numFmtId="2" fontId="95" fillId="0" borderId="24" xfId="67" applyNumberFormat="1" applyFont="1" applyFill="1" applyBorder="1" applyAlignment="1">
      <alignment horizontal="center" vertical="center" wrapText="1"/>
    </xf>
    <xf numFmtId="2" fontId="95" fillId="7" borderId="11" xfId="67" applyNumberFormat="1" applyFont="1" applyFill="1" applyBorder="1" applyAlignment="1">
      <alignment horizontal="center" vertical="center" wrapText="1"/>
    </xf>
    <xf numFmtId="2" fontId="95" fillId="0" borderId="11" xfId="0" applyNumberFormat="1" applyFont="1" applyFill="1" applyBorder="1" applyAlignment="1">
      <alignment horizontal="center" vertical="center" wrapText="1"/>
    </xf>
    <xf numFmtId="2" fontId="97" fillId="37" borderId="25" xfId="67" applyNumberFormat="1" applyFont="1" applyFill="1" applyBorder="1" applyAlignment="1">
      <alignment horizontal="center" vertical="center" wrapText="1"/>
    </xf>
    <xf numFmtId="2" fontId="95" fillId="0" borderId="25" xfId="67" applyNumberFormat="1" applyFont="1" applyFill="1" applyBorder="1" applyAlignment="1">
      <alignment horizontal="center" vertical="center" wrapText="1"/>
    </xf>
    <xf numFmtId="2" fontId="95" fillId="37" borderId="11" xfId="67" applyNumberFormat="1" applyFont="1" applyFill="1" applyBorder="1" applyAlignment="1">
      <alignment horizontal="center" vertical="center" wrapText="1"/>
    </xf>
    <xf numFmtId="2" fontId="97" fillId="38" borderId="11" xfId="0" applyNumberFormat="1" applyFont="1" applyFill="1" applyBorder="1" applyAlignment="1">
      <alignment horizontal="center" vertical="center" wrapText="1"/>
    </xf>
    <xf numFmtId="2" fontId="97" fillId="38" borderId="15" xfId="67" applyNumberFormat="1" applyFont="1" applyFill="1" applyBorder="1" applyAlignment="1">
      <alignment horizontal="center" vertical="center" wrapText="1"/>
    </xf>
    <xf numFmtId="2" fontId="97" fillId="38" borderId="23" xfId="67" applyNumberFormat="1" applyFont="1" applyFill="1" applyBorder="1" applyAlignment="1">
      <alignment horizontal="center" vertical="center" wrapText="1"/>
    </xf>
    <xf numFmtId="2" fontId="18" fillId="38" borderId="15" xfId="67" applyNumberFormat="1" applyFont="1" applyFill="1" applyBorder="1" applyAlignment="1">
      <alignment horizontal="center" vertical="center" wrapText="1"/>
    </xf>
    <xf numFmtId="2" fontId="18" fillId="38" borderId="11" xfId="0" applyNumberFormat="1" applyFont="1" applyFill="1" applyBorder="1" applyAlignment="1">
      <alignment horizontal="center" vertical="center" wrapText="1"/>
    </xf>
    <xf numFmtId="173" fontId="18" fillId="38" borderId="11" xfId="0" applyNumberFormat="1" applyFont="1" applyFill="1" applyBorder="1" applyAlignment="1">
      <alignment horizontal="center" vertical="center" wrapText="1"/>
    </xf>
    <xf numFmtId="2" fontId="18" fillId="38" borderId="11" xfId="67" applyNumberFormat="1" applyFont="1" applyFill="1" applyBorder="1" applyAlignment="1">
      <alignment horizontal="center" vertical="center" wrapText="1"/>
    </xf>
    <xf numFmtId="2" fontId="3" fillId="0" borderId="11" xfId="67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0" fillId="38" borderId="11" xfId="21" applyFont="1" applyFill="1" applyBorder="1" applyAlignment="1">
      <alignment horizontal="center" vertical="center" wrapText="1"/>
    </xf>
    <xf numFmtId="0" fontId="115" fillId="35" borderId="11" xfId="0" applyFont="1" applyFill="1" applyBorder="1" applyAlignment="1">
      <alignment horizontal="center" vertical="center" wrapText="1"/>
    </xf>
    <xf numFmtId="2" fontId="18" fillId="35" borderId="11" xfId="67" applyNumberFormat="1" applyFont="1" applyFill="1" applyBorder="1" applyAlignment="1">
      <alignment horizontal="center" vertical="center" wrapText="1"/>
    </xf>
    <xf numFmtId="2" fontId="3" fillId="35" borderId="11" xfId="67" applyNumberFormat="1" applyFont="1" applyFill="1" applyBorder="1" applyAlignment="1">
      <alignment horizontal="center" vertical="center" wrapText="1"/>
    </xf>
    <xf numFmtId="173" fontId="3" fillId="35" borderId="11" xfId="0" applyNumberFormat="1" applyFont="1" applyFill="1" applyBorder="1" applyAlignment="1">
      <alignment horizontal="center" vertical="center" wrapText="1"/>
    </xf>
    <xf numFmtId="2" fontId="18" fillId="38" borderId="23" xfId="67" applyNumberFormat="1" applyFont="1" applyFill="1" applyBorder="1" applyAlignment="1">
      <alignment horizontal="center" vertical="center" wrapText="1"/>
    </xf>
    <xf numFmtId="173" fontId="18" fillId="37" borderId="11" xfId="67" applyNumberFormat="1" applyFont="1" applyFill="1" applyBorder="1" applyAlignment="1">
      <alignment horizontal="center" vertical="center" wrapText="1"/>
    </xf>
    <xf numFmtId="173" fontId="18" fillId="37" borderId="11" xfId="0" applyNumberFormat="1" applyFont="1" applyFill="1" applyBorder="1" applyAlignment="1">
      <alignment horizontal="center" vertical="center" wrapText="1"/>
    </xf>
    <xf numFmtId="173" fontId="3" fillId="0" borderId="11" xfId="67" applyNumberFormat="1" applyFont="1" applyFill="1" applyBorder="1" applyAlignment="1">
      <alignment horizontal="center" vertical="center" wrapText="1"/>
    </xf>
    <xf numFmtId="2" fontId="18" fillId="37" borderId="11" xfId="67" applyNumberFormat="1" applyFont="1" applyFill="1" applyBorder="1" applyAlignment="1">
      <alignment horizontal="center" vertical="center" wrapText="1"/>
    </xf>
    <xf numFmtId="1" fontId="18" fillId="37" borderId="11" xfId="0" applyNumberFormat="1" applyFont="1" applyFill="1" applyBorder="1" applyAlignment="1">
      <alignment horizontal="center" vertical="center" wrapText="1"/>
    </xf>
    <xf numFmtId="1" fontId="18" fillId="35" borderId="11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" fontId="18" fillId="38" borderId="11" xfId="0" applyNumberFormat="1" applyFont="1" applyFill="1" applyBorder="1" applyAlignment="1">
      <alignment horizontal="center" vertical="center" wrapText="1"/>
    </xf>
    <xf numFmtId="2" fontId="3" fillId="35" borderId="23" xfId="67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116" fillId="35" borderId="11" xfId="0" applyFont="1" applyFill="1" applyBorder="1" applyAlignment="1">
      <alignment horizontal="center" vertical="center"/>
    </xf>
    <xf numFmtId="2" fontId="18" fillId="37" borderId="16" xfId="67" applyNumberFormat="1" applyFont="1" applyFill="1" applyBorder="1" applyAlignment="1">
      <alignment horizontal="center" vertical="center" wrapText="1"/>
    </xf>
    <xf numFmtId="2" fontId="18" fillId="37" borderId="11" xfId="0" applyNumberFormat="1" applyFont="1" applyFill="1" applyBorder="1" applyAlignment="1">
      <alignment horizontal="center" vertical="center" wrapText="1"/>
    </xf>
    <xf numFmtId="173" fontId="36" fillId="35" borderId="11" xfId="0" applyNumberFormat="1" applyFont="1" applyFill="1" applyBorder="1" applyAlignment="1">
      <alignment horizontal="left" vertical="center" wrapText="1"/>
    </xf>
    <xf numFmtId="2" fontId="36" fillId="0" borderId="11" xfId="67" applyNumberFormat="1" applyFont="1" applyFill="1" applyBorder="1" applyAlignment="1">
      <alignment horizontal="left" vertical="center" wrapText="1"/>
    </xf>
    <xf numFmtId="2" fontId="114" fillId="0" borderId="11" xfId="67" applyNumberFormat="1" applyFont="1" applyFill="1" applyBorder="1" applyAlignment="1">
      <alignment horizontal="left" vertical="center" wrapText="1"/>
    </xf>
    <xf numFmtId="2" fontId="18" fillId="37" borderId="27" xfId="67" applyNumberFormat="1" applyFont="1" applyFill="1" applyBorder="1" applyAlignment="1">
      <alignment horizontal="center" vertical="center" wrapText="1"/>
    </xf>
    <xf numFmtId="173" fontId="18" fillId="37" borderId="12" xfId="0" applyNumberFormat="1" applyFont="1" applyFill="1" applyBorder="1" applyAlignment="1">
      <alignment horizontal="center" vertical="center" wrapText="1"/>
    </xf>
    <xf numFmtId="2" fontId="3" fillId="0" borderId="23" xfId="67" applyNumberFormat="1" applyFont="1" applyFill="1" applyBorder="1" applyAlignment="1">
      <alignment horizontal="center" vertical="center" wrapText="1"/>
    </xf>
    <xf numFmtId="2" fontId="18" fillId="37" borderId="24" xfId="67" applyNumberFormat="1" applyFont="1" applyFill="1" applyBorder="1" applyAlignment="1">
      <alignment horizontal="center" vertical="center" wrapText="1"/>
    </xf>
    <xf numFmtId="2" fontId="3" fillId="0" borderId="26" xfId="67" applyNumberFormat="1" applyFont="1" applyFill="1" applyBorder="1" applyAlignment="1">
      <alignment horizontal="center" vertical="center" wrapText="1"/>
    </xf>
    <xf numFmtId="2" fontId="3" fillId="0" borderId="18" xfId="67" applyNumberFormat="1" applyFont="1" applyFill="1" applyBorder="1" applyAlignment="1">
      <alignment horizontal="center" vertical="center" wrapText="1"/>
    </xf>
    <xf numFmtId="49" fontId="18" fillId="38" borderId="17" xfId="58" applyNumberFormat="1" applyFont="1" applyFill="1" applyBorder="1" applyAlignment="1">
      <alignment horizontal="center" vertical="center"/>
      <protection/>
    </xf>
    <xf numFmtId="2" fontId="3" fillId="0" borderId="28" xfId="67" applyNumberFormat="1" applyFont="1" applyFill="1" applyBorder="1" applyAlignment="1">
      <alignment horizontal="center" vertical="center" wrapText="1"/>
    </xf>
    <xf numFmtId="173" fontId="3" fillId="0" borderId="15" xfId="67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2" fontId="18" fillId="38" borderId="28" xfId="67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7" fillId="0" borderId="11" xfId="67" applyNumberFormat="1" applyFont="1" applyFill="1" applyBorder="1" applyAlignment="1">
      <alignment horizontal="left" vertical="center" wrapText="1"/>
    </xf>
    <xf numFmtId="2" fontId="18" fillId="37" borderId="28" xfId="67" applyNumberFormat="1" applyFont="1" applyFill="1" applyBorder="1" applyAlignment="1">
      <alignment horizontal="center" vertical="center" wrapText="1"/>
    </xf>
    <xf numFmtId="2" fontId="18" fillId="7" borderId="11" xfId="67" applyNumberFormat="1" applyFont="1" applyFill="1" applyBorder="1" applyAlignment="1">
      <alignment horizontal="center" vertical="center" wrapText="1"/>
    </xf>
    <xf numFmtId="173" fontId="18" fillId="7" borderId="11" xfId="0" applyNumberFormat="1" applyFont="1" applyFill="1" applyBorder="1" applyAlignment="1">
      <alignment horizontal="center" vertical="center" wrapText="1"/>
    </xf>
    <xf numFmtId="2" fontId="18" fillId="7" borderId="11" xfId="0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2" fontId="18" fillId="7" borderId="23" xfId="67" applyNumberFormat="1" applyFont="1" applyFill="1" applyBorder="1" applyAlignment="1">
      <alignment horizontal="center" vertical="center" wrapText="1"/>
    </xf>
    <xf numFmtId="2" fontId="3" fillId="0" borderId="15" xfId="67" applyNumberFormat="1" applyFont="1" applyFill="1" applyBorder="1" applyAlignment="1">
      <alignment horizontal="center" vertical="center" wrapText="1"/>
    </xf>
    <xf numFmtId="2" fontId="3" fillId="0" borderId="24" xfId="67" applyNumberFormat="1" applyFont="1" applyFill="1" applyBorder="1" applyAlignment="1">
      <alignment horizontal="center" vertical="center" wrapText="1"/>
    </xf>
    <xf numFmtId="2" fontId="3" fillId="7" borderId="11" xfId="67" applyNumberFormat="1" applyFont="1" applyFill="1" applyBorder="1" applyAlignment="1">
      <alignment horizontal="center" vertical="center" wrapText="1"/>
    </xf>
    <xf numFmtId="1" fontId="36" fillId="35" borderId="11" xfId="0" applyNumberFormat="1" applyFont="1" applyFill="1" applyBorder="1" applyAlignment="1">
      <alignment horizontal="left" vertical="center" wrapText="1"/>
    </xf>
    <xf numFmtId="2" fontId="18" fillId="7" borderId="26" xfId="67" applyNumberFormat="1" applyFont="1" applyFill="1" applyBorder="1" applyAlignment="1">
      <alignment horizontal="center" vertical="center" wrapText="1"/>
    </xf>
    <xf numFmtId="2" fontId="18" fillId="38" borderId="27" xfId="67" applyNumberFormat="1" applyFont="1" applyFill="1" applyBorder="1" applyAlignment="1">
      <alignment horizontal="center" vertical="center" wrapText="1"/>
    </xf>
    <xf numFmtId="2" fontId="3" fillId="0" borderId="25" xfId="67" applyNumberFormat="1" applyFont="1" applyFill="1" applyBorder="1" applyAlignment="1">
      <alignment horizontal="center" vertical="center" wrapText="1"/>
    </xf>
    <xf numFmtId="2" fontId="18" fillId="37" borderId="25" xfId="67" applyNumberFormat="1" applyFont="1" applyFill="1" applyBorder="1" applyAlignment="1">
      <alignment horizontal="center" vertical="center" wrapText="1"/>
    </xf>
    <xf numFmtId="2" fontId="18" fillId="36" borderId="11" xfId="0" applyNumberFormat="1" applyFont="1" applyFill="1" applyBorder="1" applyAlignment="1">
      <alignment horizontal="center" vertical="center" wrapText="1"/>
    </xf>
    <xf numFmtId="1" fontId="18" fillId="36" borderId="11" xfId="0" applyNumberFormat="1" applyFont="1" applyFill="1" applyBorder="1" applyAlignment="1">
      <alignment horizontal="center" vertical="center" wrapText="1"/>
    </xf>
    <xf numFmtId="2" fontId="18" fillId="36" borderId="11" xfId="67" applyNumberFormat="1" applyFont="1" applyFill="1" applyBorder="1" applyAlignment="1">
      <alignment horizontal="center" vertical="center" wrapText="1"/>
    </xf>
    <xf numFmtId="173" fontId="18" fillId="36" borderId="11" xfId="67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38" fillId="35" borderId="11" xfId="21" applyFont="1" applyFill="1" applyBorder="1" applyAlignment="1">
      <alignment horizontal="center" vertical="top" wrapText="1"/>
    </xf>
    <xf numFmtId="0" fontId="3" fillId="35" borderId="11" xfId="44" applyNumberFormat="1" applyFont="1" applyFill="1" applyBorder="1" applyAlignment="1">
      <alignment horizontal="center" vertical="top" wrapText="1"/>
    </xf>
    <xf numFmtId="0" fontId="3" fillId="35" borderId="11" xfId="21" applyFont="1" applyFill="1" applyBorder="1" applyAlignment="1">
      <alignment horizontal="center" vertical="center" wrapText="1"/>
    </xf>
    <xf numFmtId="0" fontId="3" fillId="35" borderId="11" xfId="21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center"/>
    </xf>
    <xf numFmtId="2" fontId="3" fillId="35" borderId="24" xfId="67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8" fillId="35" borderId="11" xfId="21" applyFont="1" applyFill="1" applyBorder="1" applyAlignment="1">
      <alignment horizontal="center" vertical="center" wrapText="1"/>
    </xf>
    <xf numFmtId="0" fontId="5" fillId="0" borderId="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/>
      <protection/>
    </xf>
    <xf numFmtId="0" fontId="4" fillId="0" borderId="14" xfId="57" applyFont="1" applyFill="1" applyBorder="1" applyAlignment="1">
      <alignment horizontal="left" wrapText="1"/>
      <protection/>
    </xf>
    <xf numFmtId="0" fontId="4" fillId="0" borderId="29" xfId="57" applyFont="1" applyFill="1" applyBorder="1" applyAlignment="1">
      <alignment horizontal="left" wrapText="1"/>
      <protection/>
    </xf>
    <xf numFmtId="0" fontId="4" fillId="0" borderId="19" xfId="57" applyFont="1" applyFill="1" applyBorder="1" applyAlignment="1">
      <alignment horizontal="left" wrapText="1"/>
      <protection/>
    </xf>
    <xf numFmtId="0" fontId="10" fillId="0" borderId="14" xfId="57" applyFont="1" applyFill="1" applyBorder="1" applyAlignment="1">
      <alignment horizontal="left" vertical="center"/>
      <protection/>
    </xf>
    <xf numFmtId="0" fontId="10" fillId="0" borderId="29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left" vertical="center"/>
      <protection/>
    </xf>
    <xf numFmtId="49" fontId="4" fillId="0" borderId="14" xfId="57" applyNumberFormat="1" applyFont="1" applyBorder="1" applyAlignment="1">
      <alignment vertical="center" wrapText="1"/>
      <protection/>
    </xf>
    <xf numFmtId="49" fontId="4" fillId="0" borderId="19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horizontal="left" wrapText="1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distributed" wrapText="1"/>
    </xf>
    <xf numFmtId="0" fontId="10" fillId="0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right" vertical="center"/>
    </xf>
    <xf numFmtId="49" fontId="9" fillId="32" borderId="17" xfId="0" applyNumberFormat="1" applyFont="1" applyFill="1" applyBorder="1" applyAlignment="1">
      <alignment horizontal="center" vertical="center" wrapText="1" shrinkToFit="1"/>
    </xf>
    <xf numFmtId="49" fontId="9" fillId="32" borderId="18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 shrinkToFit="1"/>
    </xf>
    <xf numFmtId="49" fontId="7" fillId="32" borderId="18" xfId="0" applyNumberFormat="1" applyFont="1" applyFill="1" applyBorder="1" applyAlignment="1">
      <alignment horizontal="center" vertical="center" wrapText="1" shrinkToFit="1"/>
    </xf>
    <xf numFmtId="49" fontId="7" fillId="32" borderId="12" xfId="0" applyNumberFormat="1" applyFont="1" applyFill="1" applyBorder="1" applyAlignment="1">
      <alignment horizontal="center" vertical="center" wrapText="1" shrinkToFit="1"/>
    </xf>
    <xf numFmtId="4" fontId="7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32" xfId="0" applyFont="1" applyFill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571" t="s">
        <v>19</v>
      </c>
      <c r="I1" s="571"/>
      <c r="J1" s="571"/>
    </row>
    <row r="2" spans="1:10" ht="34.5" customHeight="1">
      <c r="A2" s="2"/>
      <c r="B2" s="2"/>
      <c r="C2" s="2"/>
      <c r="D2" s="2"/>
      <c r="E2" s="2"/>
      <c r="F2" s="2"/>
      <c r="G2" s="572" t="s">
        <v>51</v>
      </c>
      <c r="H2" s="573"/>
      <c r="I2" s="573"/>
      <c r="J2" s="573"/>
    </row>
    <row r="3" spans="1:10" ht="19.5" customHeight="1">
      <c r="A3" s="2"/>
      <c r="B3" s="2"/>
      <c r="C3" s="2"/>
      <c r="D3" s="2"/>
      <c r="E3" s="2"/>
      <c r="F3" s="2"/>
      <c r="G3" s="571" t="s">
        <v>34</v>
      </c>
      <c r="H3" s="571"/>
      <c r="I3" s="571"/>
      <c r="J3" s="571"/>
    </row>
    <row r="4" spans="1:10" ht="19.5" customHeight="1">
      <c r="A4" s="2"/>
      <c r="B4" s="2"/>
      <c r="C4" s="2"/>
      <c r="D4" s="2"/>
      <c r="E4" s="2"/>
      <c r="F4" s="2"/>
      <c r="G4" s="571" t="s">
        <v>53</v>
      </c>
      <c r="H4" s="571"/>
      <c r="I4" s="571"/>
      <c r="J4" s="571"/>
    </row>
    <row r="5" spans="1:10" ht="15">
      <c r="A5" s="2"/>
      <c r="B5" s="2"/>
      <c r="C5" s="2"/>
      <c r="D5" s="2"/>
      <c r="E5" s="2"/>
      <c r="F5" s="2"/>
      <c r="G5" s="571" t="s">
        <v>32</v>
      </c>
      <c r="H5" s="571"/>
      <c r="I5" s="571" t="s">
        <v>49</v>
      </c>
      <c r="J5" s="571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574" t="s">
        <v>52</v>
      </c>
      <c r="B7" s="575"/>
      <c r="C7" s="575"/>
      <c r="D7" s="575"/>
      <c r="E7" s="575"/>
      <c r="F7" s="575"/>
      <c r="G7" s="575"/>
      <c r="H7" s="575"/>
      <c r="I7" s="575"/>
      <c r="J7" s="575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26</v>
      </c>
      <c r="B9" s="567" t="s">
        <v>55</v>
      </c>
      <c r="C9" s="568"/>
      <c r="D9" s="568"/>
      <c r="E9" s="568"/>
      <c r="F9" s="568"/>
      <c r="G9" s="568"/>
      <c r="H9" s="568"/>
      <c r="I9" s="568"/>
      <c r="J9" s="568"/>
    </row>
    <row r="10" spans="1:10" ht="30.75" customHeight="1">
      <c r="A10" s="598" t="s">
        <v>31</v>
      </c>
      <c r="B10" s="600" t="s">
        <v>20</v>
      </c>
      <c r="C10" s="600"/>
      <c r="D10" s="600" t="s">
        <v>21</v>
      </c>
      <c r="E10" s="597" t="s">
        <v>46</v>
      </c>
      <c r="F10" s="597"/>
      <c r="G10" s="597"/>
      <c r="H10" s="597"/>
      <c r="I10" s="569" t="s">
        <v>22</v>
      </c>
      <c r="J10" s="569" t="s">
        <v>23</v>
      </c>
    </row>
    <row r="11" spans="1:10" ht="69" customHeight="1" thickBot="1">
      <c r="A11" s="599"/>
      <c r="B11" s="600"/>
      <c r="C11" s="600"/>
      <c r="D11" s="600"/>
      <c r="E11" s="6" t="s">
        <v>43</v>
      </c>
      <c r="F11" s="6" t="s">
        <v>44</v>
      </c>
      <c r="G11" s="6" t="s">
        <v>45</v>
      </c>
      <c r="H11" s="6" t="s">
        <v>56</v>
      </c>
      <c r="I11" s="570"/>
      <c r="J11" s="570"/>
    </row>
    <row r="12" spans="1:10" ht="167.25" customHeight="1">
      <c r="A12" s="7" t="s">
        <v>24</v>
      </c>
      <c r="B12" s="587" t="s">
        <v>29</v>
      </c>
      <c r="C12" s="588"/>
      <c r="D12" s="8" t="s">
        <v>35</v>
      </c>
      <c r="E12" s="8"/>
      <c r="F12" s="9"/>
      <c r="G12" s="9"/>
      <c r="H12" s="9"/>
      <c r="I12" s="10" t="s">
        <v>36</v>
      </c>
      <c r="J12" s="11" t="s">
        <v>37</v>
      </c>
    </row>
    <row r="13" spans="1:10" ht="30.75" customHeight="1">
      <c r="A13" s="7"/>
      <c r="B13" s="582" t="s">
        <v>38</v>
      </c>
      <c r="C13" s="583"/>
      <c r="D13" s="7"/>
      <c r="E13" s="17" t="s">
        <v>54</v>
      </c>
      <c r="F13" s="18" t="s">
        <v>28</v>
      </c>
      <c r="G13" s="18" t="s">
        <v>28</v>
      </c>
      <c r="H13" s="9" t="s">
        <v>57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39</v>
      </c>
      <c r="B15" s="584" t="s">
        <v>59</v>
      </c>
      <c r="C15" s="571"/>
      <c r="D15" s="571"/>
      <c r="E15" s="571"/>
      <c r="F15" s="571"/>
      <c r="G15" s="571"/>
      <c r="H15" s="571"/>
      <c r="I15" s="571"/>
      <c r="J15" s="571"/>
    </row>
    <row r="16" spans="1:10" ht="50.25" customHeight="1">
      <c r="A16" s="591" t="s">
        <v>40</v>
      </c>
      <c r="B16" s="592"/>
      <c r="C16" s="592"/>
      <c r="D16" s="592"/>
      <c r="E16" s="592"/>
      <c r="F16" s="592"/>
      <c r="G16" s="593"/>
      <c r="H16" s="589" t="s">
        <v>47</v>
      </c>
      <c r="I16" s="585" t="s">
        <v>48</v>
      </c>
      <c r="J16" s="585" t="s">
        <v>58</v>
      </c>
    </row>
    <row r="17" spans="1:10" ht="120.75" customHeight="1">
      <c r="A17" s="594"/>
      <c r="B17" s="595"/>
      <c r="C17" s="595"/>
      <c r="D17" s="595"/>
      <c r="E17" s="595"/>
      <c r="F17" s="595"/>
      <c r="G17" s="596"/>
      <c r="H17" s="590"/>
      <c r="I17" s="586"/>
      <c r="J17" s="586"/>
    </row>
    <row r="18" spans="1:10" ht="30" customHeight="1" hidden="1">
      <c r="A18" s="576" t="s">
        <v>41</v>
      </c>
      <c r="B18" s="577"/>
      <c r="C18" s="577"/>
      <c r="D18" s="577"/>
      <c r="E18" s="577"/>
      <c r="F18" s="577"/>
      <c r="G18" s="578"/>
      <c r="H18" s="16"/>
      <c r="I18" s="16"/>
      <c r="J18" s="16"/>
    </row>
    <row r="19" spans="1:10" ht="33.75" customHeight="1">
      <c r="A19" s="579" t="s">
        <v>42</v>
      </c>
      <c r="B19" s="580"/>
      <c r="C19" s="580"/>
      <c r="D19" s="580"/>
      <c r="E19" s="580"/>
      <c r="F19" s="580"/>
      <c r="G19" s="581"/>
      <c r="H19" s="19">
        <v>5800</v>
      </c>
      <c r="I19" s="19">
        <v>5800</v>
      </c>
      <c r="J19" s="19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K19" sqref="K19"/>
    </sheetView>
  </sheetViews>
  <sheetFormatPr defaultColWidth="8.88671875" defaultRowHeight="12.75"/>
  <cols>
    <col min="1" max="1" width="18.10546875" style="43" customWidth="1"/>
    <col min="2" max="2" width="2.6640625" style="43" customWidth="1"/>
    <col min="3" max="3" width="3.3359375" style="43" customWidth="1"/>
    <col min="4" max="6" width="4.4453125" style="43" customWidth="1"/>
    <col min="7" max="7" width="15.5546875" style="43" customWidth="1"/>
    <col min="8" max="8" width="9.77734375" style="44" customWidth="1"/>
    <col min="9" max="9" width="9.99609375" style="23" customWidth="1"/>
    <col min="10" max="10" width="8.88671875" style="23" customWidth="1"/>
    <col min="11" max="11" width="14.6640625" style="23" bestFit="1" customWidth="1"/>
    <col min="12" max="12" width="14.21484375" style="23" bestFit="1" customWidth="1"/>
    <col min="13" max="16384" width="8.88671875" style="23" customWidth="1"/>
  </cols>
  <sheetData>
    <row r="1" spans="1:11" ht="89.25" customHeight="1">
      <c r="A1" s="25"/>
      <c r="B1" s="25"/>
      <c r="C1" s="54"/>
      <c r="D1" s="54"/>
      <c r="E1" s="613" t="s">
        <v>567</v>
      </c>
      <c r="F1" s="613"/>
      <c r="G1" s="613"/>
      <c r="H1" s="613"/>
      <c r="I1" s="613"/>
      <c r="J1" s="53"/>
      <c r="K1" s="53"/>
    </row>
    <row r="2" spans="1:9" ht="76.5" customHeight="1">
      <c r="A2" s="614" t="s">
        <v>244</v>
      </c>
      <c r="B2" s="614"/>
      <c r="C2" s="614"/>
      <c r="D2" s="614"/>
      <c r="E2" s="614"/>
      <c r="F2" s="614"/>
      <c r="G2" s="614"/>
      <c r="H2" s="614"/>
      <c r="I2" s="614"/>
    </row>
    <row r="3" spans="1:8" ht="13.5" customHeight="1">
      <c r="A3" s="24"/>
      <c r="B3" s="24"/>
      <c r="C3" s="24"/>
      <c r="D3" s="24"/>
      <c r="E3" s="24"/>
      <c r="F3" s="24"/>
      <c r="G3" s="24"/>
      <c r="H3" s="25"/>
    </row>
    <row r="4" spans="1:9" ht="78" customHeight="1">
      <c r="A4" s="22" t="s">
        <v>27</v>
      </c>
      <c r="B4" s="602" t="s">
        <v>16</v>
      </c>
      <c r="C4" s="602"/>
      <c r="D4" s="602"/>
      <c r="E4" s="602"/>
      <c r="F4" s="602"/>
      <c r="G4" s="602"/>
      <c r="H4" s="364" t="s">
        <v>542</v>
      </c>
      <c r="I4" s="364" t="s">
        <v>562</v>
      </c>
    </row>
    <row r="5" spans="1:9" ht="51" customHeight="1">
      <c r="A5" s="60" t="s">
        <v>50</v>
      </c>
      <c r="B5" s="608" t="s">
        <v>114</v>
      </c>
      <c r="C5" s="609"/>
      <c r="D5" s="609"/>
      <c r="E5" s="609"/>
      <c r="F5" s="609"/>
      <c r="G5" s="609"/>
      <c r="H5" s="70">
        <v>8195192.83</v>
      </c>
      <c r="I5" s="70">
        <v>-2295088.04</v>
      </c>
    </row>
    <row r="6" spans="1:9" ht="33.75" customHeight="1">
      <c r="A6" s="60" t="s">
        <v>101</v>
      </c>
      <c r="B6" s="608" t="s">
        <v>116</v>
      </c>
      <c r="C6" s="609"/>
      <c r="D6" s="609"/>
      <c r="E6" s="609"/>
      <c r="F6" s="609"/>
      <c r="G6" s="609"/>
      <c r="H6" s="72"/>
      <c r="I6" s="62"/>
    </row>
    <row r="7" spans="1:11" s="40" customFormat="1" ht="51" customHeight="1">
      <c r="A7" s="59" t="s">
        <v>102</v>
      </c>
      <c r="B7" s="601" t="s">
        <v>538</v>
      </c>
      <c r="C7" s="602"/>
      <c r="D7" s="602"/>
      <c r="E7" s="602"/>
      <c r="F7" s="602"/>
      <c r="G7" s="602"/>
      <c r="H7" s="65"/>
      <c r="I7" s="64"/>
      <c r="K7" s="41"/>
    </row>
    <row r="8" spans="1:9" ht="55.5" customHeight="1">
      <c r="A8" s="59" t="s">
        <v>153</v>
      </c>
      <c r="B8" s="601" t="s">
        <v>158</v>
      </c>
      <c r="C8" s="602"/>
      <c r="D8" s="602"/>
      <c r="E8" s="602"/>
      <c r="F8" s="602"/>
      <c r="G8" s="602"/>
      <c r="H8" s="65"/>
      <c r="I8" s="66"/>
    </row>
    <row r="9" spans="1:9" ht="62.25" customHeight="1">
      <c r="A9" s="59" t="s">
        <v>103</v>
      </c>
      <c r="B9" s="603" t="s">
        <v>162</v>
      </c>
      <c r="C9" s="618"/>
      <c r="D9" s="618"/>
      <c r="E9" s="618"/>
      <c r="F9" s="618"/>
      <c r="G9" s="619"/>
      <c r="H9" s="65"/>
      <c r="I9" s="66"/>
    </row>
    <row r="10" spans="1:9" ht="58.5" customHeight="1">
      <c r="A10" s="59" t="s">
        <v>154</v>
      </c>
      <c r="B10" s="601" t="s">
        <v>159</v>
      </c>
      <c r="C10" s="602"/>
      <c r="D10" s="602"/>
      <c r="E10" s="602"/>
      <c r="F10" s="602"/>
      <c r="G10" s="602"/>
      <c r="H10" s="65"/>
      <c r="I10" s="66"/>
    </row>
    <row r="11" spans="1:9" ht="65.25" customHeight="1">
      <c r="A11" s="60" t="s">
        <v>165</v>
      </c>
      <c r="B11" s="610" t="s">
        <v>166</v>
      </c>
      <c r="C11" s="611"/>
      <c r="D11" s="611"/>
      <c r="E11" s="611"/>
      <c r="F11" s="611"/>
      <c r="G11" s="612"/>
      <c r="H11" s="71"/>
      <c r="I11" s="66"/>
    </row>
    <row r="12" spans="1:9" ht="58.5" customHeight="1">
      <c r="A12" s="59" t="s">
        <v>167</v>
      </c>
      <c r="B12" s="603" t="s">
        <v>539</v>
      </c>
      <c r="C12" s="606"/>
      <c r="D12" s="606"/>
      <c r="E12" s="606"/>
      <c r="F12" s="606"/>
      <c r="G12" s="607"/>
      <c r="H12" s="65"/>
      <c r="I12" s="66"/>
    </row>
    <row r="13" spans="1:9" ht="80.25" customHeight="1">
      <c r="A13" s="59" t="s">
        <v>164</v>
      </c>
      <c r="B13" s="603" t="s">
        <v>540</v>
      </c>
      <c r="C13" s="604"/>
      <c r="D13" s="604"/>
      <c r="E13" s="604"/>
      <c r="F13" s="604"/>
      <c r="G13" s="605"/>
      <c r="H13" s="65"/>
      <c r="I13" s="66"/>
    </row>
    <row r="14" spans="1:9" s="42" customFormat="1" ht="78" customHeight="1">
      <c r="A14" s="59" t="s">
        <v>169</v>
      </c>
      <c r="B14" s="615" t="s">
        <v>170</v>
      </c>
      <c r="C14" s="620"/>
      <c r="D14" s="620"/>
      <c r="E14" s="620"/>
      <c r="F14" s="620"/>
      <c r="G14" s="621"/>
      <c r="H14" s="65"/>
      <c r="I14" s="64"/>
    </row>
    <row r="15" spans="1:9" ht="81.75" customHeight="1">
      <c r="A15" s="59" t="s">
        <v>168</v>
      </c>
      <c r="B15" s="615" t="s">
        <v>541</v>
      </c>
      <c r="C15" s="616"/>
      <c r="D15" s="616"/>
      <c r="E15" s="616"/>
      <c r="F15" s="616"/>
      <c r="G15" s="617"/>
      <c r="H15" s="65"/>
      <c r="I15" s="66"/>
    </row>
    <row r="16" spans="1:9" ht="48" customHeight="1">
      <c r="A16" s="60" t="s">
        <v>104</v>
      </c>
      <c r="B16" s="608" t="s">
        <v>113</v>
      </c>
      <c r="C16" s="609"/>
      <c r="D16" s="609"/>
      <c r="E16" s="609"/>
      <c r="F16" s="609"/>
      <c r="G16" s="609"/>
      <c r="H16" s="70">
        <f>H17+H20</f>
        <v>8195192.830000013</v>
      </c>
      <c r="I16" s="70">
        <v>-2295088.04</v>
      </c>
    </row>
    <row r="17" spans="1:11" ht="40.5" customHeight="1">
      <c r="A17" s="59" t="s">
        <v>105</v>
      </c>
      <c r="B17" s="601" t="s">
        <v>25</v>
      </c>
      <c r="C17" s="601"/>
      <c r="D17" s="601"/>
      <c r="E17" s="601"/>
      <c r="F17" s="601"/>
      <c r="G17" s="601"/>
      <c r="H17" s="63">
        <v>-168194807.64</v>
      </c>
      <c r="I17" s="63">
        <v>-108085202.41</v>
      </c>
      <c r="K17" s="38"/>
    </row>
    <row r="18" spans="1:11" ht="39.75" customHeight="1">
      <c r="A18" s="59" t="s">
        <v>106</v>
      </c>
      <c r="B18" s="603" t="s">
        <v>33</v>
      </c>
      <c r="C18" s="604"/>
      <c r="D18" s="604"/>
      <c r="E18" s="604"/>
      <c r="F18" s="604"/>
      <c r="G18" s="605"/>
      <c r="H18" s="63">
        <v>-168194807.64</v>
      </c>
      <c r="I18" s="63">
        <v>-108085202.41</v>
      </c>
      <c r="K18" s="38"/>
    </row>
    <row r="19" spans="1:11" ht="51.75" customHeight="1">
      <c r="A19" s="59" t="s">
        <v>155</v>
      </c>
      <c r="B19" s="603" t="s">
        <v>160</v>
      </c>
      <c r="C19" s="604"/>
      <c r="D19" s="604"/>
      <c r="E19" s="604"/>
      <c r="F19" s="604"/>
      <c r="G19" s="605"/>
      <c r="H19" s="63">
        <v>-168194807.64</v>
      </c>
      <c r="I19" s="63">
        <v>-108085202.41</v>
      </c>
      <c r="K19" s="450"/>
    </row>
    <row r="20" spans="1:9" ht="30.75" customHeight="1">
      <c r="A20" s="59" t="s">
        <v>107</v>
      </c>
      <c r="B20" s="601" t="s">
        <v>156</v>
      </c>
      <c r="C20" s="602"/>
      <c r="D20" s="602"/>
      <c r="E20" s="602"/>
      <c r="F20" s="602"/>
      <c r="G20" s="602"/>
      <c r="H20" s="63">
        <v>176390000.47</v>
      </c>
      <c r="I20" s="63">
        <v>105790114.37</v>
      </c>
    </row>
    <row r="21" spans="1:9" ht="35.25" customHeight="1">
      <c r="A21" s="59" t="s">
        <v>108</v>
      </c>
      <c r="B21" s="601" t="s">
        <v>163</v>
      </c>
      <c r="C21" s="601"/>
      <c r="D21" s="601"/>
      <c r="E21" s="601"/>
      <c r="F21" s="601"/>
      <c r="G21" s="601"/>
      <c r="H21" s="63">
        <v>176390000.47</v>
      </c>
      <c r="I21" s="63">
        <v>105790114.37</v>
      </c>
    </row>
    <row r="22" spans="1:12" ht="48.75" customHeight="1">
      <c r="A22" s="59" t="s">
        <v>157</v>
      </c>
      <c r="B22" s="601" t="s">
        <v>161</v>
      </c>
      <c r="C22" s="602"/>
      <c r="D22" s="602"/>
      <c r="E22" s="602"/>
      <c r="F22" s="602"/>
      <c r="G22" s="602"/>
      <c r="H22" s="63">
        <v>176390000.47</v>
      </c>
      <c r="I22" s="63">
        <v>105790114.37</v>
      </c>
      <c r="L22" s="436"/>
    </row>
    <row r="23" spans="8:9" ht="15">
      <c r="H23" s="45"/>
      <c r="I23" s="46"/>
    </row>
    <row r="24" ht="15">
      <c r="H24" s="43"/>
    </row>
    <row r="25" ht="15">
      <c r="H25" s="43"/>
    </row>
    <row r="26" ht="15">
      <c r="H26" s="43"/>
    </row>
    <row r="27" ht="15">
      <c r="H27" s="43"/>
    </row>
    <row r="28" ht="15">
      <c r="H28" s="435"/>
    </row>
    <row r="29" ht="15">
      <c r="H29" s="43"/>
    </row>
    <row r="30" ht="15">
      <c r="H30" s="43"/>
    </row>
    <row r="31" ht="15">
      <c r="H31" s="43"/>
    </row>
    <row r="32" ht="15">
      <c r="H32" s="43"/>
    </row>
    <row r="33" ht="15">
      <c r="H33" s="43"/>
    </row>
    <row r="34" ht="15">
      <c r="H34" s="43"/>
    </row>
    <row r="35" ht="15">
      <c r="H35" s="43"/>
    </row>
    <row r="36" ht="15">
      <c r="H36" s="43"/>
    </row>
    <row r="37" ht="15">
      <c r="H37" s="43"/>
    </row>
    <row r="38" ht="15">
      <c r="H38" s="43"/>
    </row>
    <row r="39" ht="15">
      <c r="H39" s="43"/>
    </row>
    <row r="40" ht="15">
      <c r="H40" s="43"/>
    </row>
    <row r="41" ht="15">
      <c r="H41" s="43"/>
    </row>
    <row r="42" ht="15">
      <c r="H42" s="43"/>
    </row>
    <row r="43" ht="15">
      <c r="H43" s="43"/>
    </row>
    <row r="44" ht="15">
      <c r="H44" s="43"/>
    </row>
    <row r="45" ht="15">
      <c r="H45" s="43"/>
    </row>
    <row r="46" ht="15">
      <c r="H46" s="43"/>
    </row>
    <row r="47" ht="15">
      <c r="H47" s="43"/>
    </row>
    <row r="48" ht="15">
      <c r="H48" s="43"/>
    </row>
    <row r="49" ht="15">
      <c r="H49" s="43"/>
    </row>
    <row r="50" ht="15">
      <c r="H50" s="43"/>
    </row>
    <row r="51" ht="15">
      <c r="H51" s="43"/>
    </row>
    <row r="52" ht="15">
      <c r="H52" s="43"/>
    </row>
    <row r="53" ht="15">
      <c r="H53" s="43"/>
    </row>
    <row r="54" ht="15">
      <c r="H54" s="43"/>
    </row>
    <row r="55" ht="15">
      <c r="H55" s="43"/>
    </row>
    <row r="56" ht="15">
      <c r="H56" s="43"/>
    </row>
    <row r="57" ht="15">
      <c r="H57" s="43"/>
    </row>
    <row r="58" ht="15">
      <c r="H58" s="43"/>
    </row>
    <row r="59" ht="15">
      <c r="H59" s="43"/>
    </row>
    <row r="60" ht="15">
      <c r="H60" s="43"/>
    </row>
    <row r="61" ht="15">
      <c r="H61" s="43"/>
    </row>
    <row r="62" ht="15">
      <c r="H62" s="43"/>
    </row>
    <row r="63" ht="15">
      <c r="H63" s="43"/>
    </row>
    <row r="64" ht="15">
      <c r="H64" s="43"/>
    </row>
    <row r="65" ht="15">
      <c r="H65" s="43"/>
    </row>
    <row r="66" ht="15">
      <c r="H66" s="43"/>
    </row>
  </sheetData>
  <sheetProtection/>
  <mergeCells count="21">
    <mergeCell ref="B22:G22"/>
    <mergeCell ref="B17:G17"/>
    <mergeCell ref="B19:G19"/>
    <mergeCell ref="B21:G21"/>
    <mergeCell ref="B14:G14"/>
    <mergeCell ref="B18:G18"/>
    <mergeCell ref="E1:I1"/>
    <mergeCell ref="A2:I2"/>
    <mergeCell ref="B4:G4"/>
    <mergeCell ref="B5:G5"/>
    <mergeCell ref="B6:G6"/>
    <mergeCell ref="B15:G15"/>
    <mergeCell ref="B9:G9"/>
    <mergeCell ref="B7:G7"/>
    <mergeCell ref="B8:G8"/>
    <mergeCell ref="B10:G10"/>
    <mergeCell ref="B20:G20"/>
    <mergeCell ref="B13:G13"/>
    <mergeCell ref="B12:G12"/>
    <mergeCell ref="B16:G16"/>
    <mergeCell ref="B11:G11"/>
  </mergeCells>
  <printOptions/>
  <pageMargins left="1.1023622047244095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PageLayoutView="0" workbookViewId="0" topLeftCell="B1">
      <selection activeCell="I49" sqref="I49"/>
    </sheetView>
  </sheetViews>
  <sheetFormatPr defaultColWidth="8.77734375" defaultRowHeight="12.75"/>
  <cols>
    <col min="1" max="1" width="0" style="23" hidden="1" customWidth="1"/>
    <col min="2" max="2" width="18.88671875" style="36" customWidth="1"/>
    <col min="3" max="3" width="24.88671875" style="36" customWidth="1"/>
    <col min="4" max="4" width="11.21484375" style="37" customWidth="1"/>
    <col min="5" max="5" width="10.88671875" style="37" customWidth="1"/>
    <col min="6" max="6" width="13.5546875" style="37" customWidth="1"/>
    <col min="7" max="7" width="8.77734375" style="37" hidden="1" customWidth="1"/>
    <col min="8" max="8" width="10.21484375" style="23" hidden="1" customWidth="1"/>
    <col min="9" max="9" width="9.5546875" style="23" hidden="1" customWidth="1"/>
    <col min="10" max="10" width="9.4453125" style="23" bestFit="1" customWidth="1"/>
    <col min="11" max="16384" width="8.77734375" style="23" customWidth="1"/>
  </cols>
  <sheetData>
    <row r="1" spans="1:12" ht="84" customHeight="1">
      <c r="A1" s="26"/>
      <c r="B1" s="622" t="s">
        <v>559</v>
      </c>
      <c r="C1" s="622"/>
      <c r="D1" s="622"/>
      <c r="E1" s="622"/>
      <c r="F1" s="622"/>
      <c r="H1" s="53"/>
      <c r="I1" s="53"/>
      <c r="J1" s="53"/>
      <c r="K1" s="53"/>
      <c r="L1" s="53"/>
    </row>
    <row r="2" spans="1:6" ht="59.25" customHeight="1">
      <c r="A2" s="27"/>
      <c r="B2" s="623" t="s">
        <v>558</v>
      </c>
      <c r="C2" s="623"/>
      <c r="D2" s="623"/>
      <c r="E2" s="623"/>
      <c r="F2" s="623"/>
    </row>
    <row r="3" spans="1:6" ht="15.75">
      <c r="A3" s="28" t="s">
        <v>17</v>
      </c>
      <c r="B3" s="29"/>
      <c r="C3" s="29"/>
      <c r="D3" s="624" t="s">
        <v>0</v>
      </c>
      <c r="E3" s="624"/>
      <c r="F3" s="624"/>
    </row>
    <row r="4" spans="1:6" ht="31.5" customHeight="1">
      <c r="A4" s="30"/>
      <c r="B4" s="625" t="s">
        <v>18</v>
      </c>
      <c r="C4" s="625" t="s">
        <v>30</v>
      </c>
      <c r="D4" s="628" t="s">
        <v>3</v>
      </c>
      <c r="E4" s="628"/>
      <c r="F4" s="628"/>
    </row>
    <row r="5" spans="1:6" ht="12.75" customHeight="1">
      <c r="A5" s="30"/>
      <c r="B5" s="626"/>
      <c r="C5" s="626"/>
      <c r="D5" s="629" t="s">
        <v>544</v>
      </c>
      <c r="E5" s="629" t="s">
        <v>545</v>
      </c>
      <c r="F5" s="629" t="s">
        <v>543</v>
      </c>
    </row>
    <row r="6" spans="1:6" ht="30" customHeight="1">
      <c r="A6" s="30"/>
      <c r="B6" s="627"/>
      <c r="C6" s="627"/>
      <c r="D6" s="629"/>
      <c r="E6" s="629"/>
      <c r="F6" s="629"/>
    </row>
    <row r="7" spans="1:6" ht="47.25" customHeight="1">
      <c r="A7" s="31"/>
      <c r="B7" s="326" t="s">
        <v>65</v>
      </c>
      <c r="C7" s="327" t="s">
        <v>4</v>
      </c>
      <c r="D7" s="328">
        <f>D8+D35</f>
        <v>57043265.62</v>
      </c>
      <c r="E7" s="328">
        <f>E8+E35</f>
        <v>31080226.849999998</v>
      </c>
      <c r="F7" s="328">
        <f aca="true" t="shared" si="0" ref="F7:F14">E7*100/D7</f>
        <v>54.48535688164201</v>
      </c>
    </row>
    <row r="8" spans="1:6" ht="36" customHeight="1">
      <c r="A8" s="31"/>
      <c r="B8" s="83"/>
      <c r="C8" s="84" t="s">
        <v>94</v>
      </c>
      <c r="D8" s="85">
        <f>D9+D17+D27</f>
        <v>52544900</v>
      </c>
      <c r="E8" s="85">
        <f>E9+E17+E27</f>
        <v>27984780.79</v>
      </c>
      <c r="F8" s="85">
        <f t="shared" si="0"/>
        <v>53.258795411162644</v>
      </c>
    </row>
    <row r="9" spans="1:6" ht="49.5" customHeight="1">
      <c r="A9" s="30"/>
      <c r="B9" s="86" t="s">
        <v>66</v>
      </c>
      <c r="C9" s="87" t="s">
        <v>172</v>
      </c>
      <c r="D9" s="88">
        <f>D10</f>
        <v>45000000</v>
      </c>
      <c r="E9" s="88">
        <f>E10</f>
        <v>25533100.62</v>
      </c>
      <c r="F9" s="88">
        <f t="shared" si="0"/>
        <v>56.7402236</v>
      </c>
    </row>
    <row r="10" spans="1:6" ht="32.25" customHeight="1">
      <c r="A10" s="30"/>
      <c r="B10" s="32" t="s">
        <v>67</v>
      </c>
      <c r="C10" s="87" t="s">
        <v>68</v>
      </c>
      <c r="D10" s="88">
        <f>D11+D12+D13+D14+D16+D15</f>
        <v>45000000</v>
      </c>
      <c r="E10" s="88">
        <f>E11+E12+E13+E14+E16+E15</f>
        <v>25533100.62</v>
      </c>
      <c r="F10" s="88">
        <f t="shared" si="0"/>
        <v>56.7402236</v>
      </c>
    </row>
    <row r="11" spans="1:8" ht="173.25" customHeight="1">
      <c r="A11" s="30"/>
      <c r="B11" s="33" t="s">
        <v>62</v>
      </c>
      <c r="C11" s="52" t="s">
        <v>90</v>
      </c>
      <c r="D11" s="76">
        <v>43555000</v>
      </c>
      <c r="E11" s="76">
        <v>16525002.66</v>
      </c>
      <c r="F11" s="76">
        <f t="shared" si="0"/>
        <v>37.940541063023765</v>
      </c>
      <c r="H11" s="437"/>
    </row>
    <row r="12" spans="1:6" ht="250.5" customHeight="1">
      <c r="A12" s="30"/>
      <c r="B12" s="33" t="s">
        <v>91</v>
      </c>
      <c r="C12" s="52" t="s">
        <v>130</v>
      </c>
      <c r="D12" s="76">
        <v>200000</v>
      </c>
      <c r="E12" s="76">
        <v>129557.03</v>
      </c>
      <c r="F12" s="76">
        <f t="shared" si="0"/>
        <v>64.778515</v>
      </c>
    </row>
    <row r="13" spans="1:6" ht="118.5" customHeight="1">
      <c r="A13" s="30"/>
      <c r="B13" s="33" t="s">
        <v>92</v>
      </c>
      <c r="C13" s="58" t="s">
        <v>131</v>
      </c>
      <c r="D13" s="76">
        <v>390000</v>
      </c>
      <c r="E13" s="76">
        <v>21.97</v>
      </c>
      <c r="F13" s="76">
        <f t="shared" si="0"/>
        <v>0.005633333333333333</v>
      </c>
    </row>
    <row r="14" spans="1:6" ht="205.5" customHeight="1">
      <c r="A14" s="30"/>
      <c r="B14" s="33" t="s">
        <v>246</v>
      </c>
      <c r="C14" s="58" t="s">
        <v>247</v>
      </c>
      <c r="D14" s="76">
        <v>855000</v>
      </c>
      <c r="E14" s="76">
        <v>2001203.6</v>
      </c>
      <c r="F14" s="76">
        <f t="shared" si="0"/>
        <v>234.0589005847953</v>
      </c>
    </row>
    <row r="15" spans="1:6" ht="119.25" customHeight="1">
      <c r="A15" s="30"/>
      <c r="B15" s="61" t="s">
        <v>568</v>
      </c>
      <c r="C15" s="58" t="s">
        <v>569</v>
      </c>
      <c r="D15" s="76"/>
      <c r="E15" s="76">
        <v>201825</v>
      </c>
      <c r="F15" s="76"/>
    </row>
    <row r="16" spans="1:6" ht="135.75" customHeight="1">
      <c r="A16" s="30"/>
      <c r="B16" s="61" t="s">
        <v>546</v>
      </c>
      <c r="C16" s="58" t="s">
        <v>547</v>
      </c>
      <c r="D16" s="76"/>
      <c r="E16" s="76">
        <v>6675490.36</v>
      </c>
      <c r="F16" s="76"/>
    </row>
    <row r="17" spans="1:6" ht="63.75" customHeight="1">
      <c r="A17" s="30"/>
      <c r="B17" s="90" t="s">
        <v>109</v>
      </c>
      <c r="C17" s="89" t="s">
        <v>174</v>
      </c>
      <c r="D17" s="88">
        <f>D20+D22+D24+D26</f>
        <v>2324900</v>
      </c>
      <c r="E17" s="88">
        <f>E20+E22+E24+E26</f>
        <v>1263732.9300000002</v>
      </c>
      <c r="F17" s="88">
        <f>E17*100/D17</f>
        <v>54.3564424276313</v>
      </c>
    </row>
    <row r="18" spans="1:6" ht="81" customHeight="1">
      <c r="A18" s="30"/>
      <c r="B18" s="68" t="s">
        <v>110</v>
      </c>
      <c r="C18" s="345" t="s">
        <v>175</v>
      </c>
      <c r="D18" s="88">
        <f>D19+D21+D23+D25</f>
        <v>2324900</v>
      </c>
      <c r="E18" s="88">
        <f>E19+E21+E23+E25</f>
        <v>1263732.9300000002</v>
      </c>
      <c r="F18" s="88">
        <f>E18*100/D18</f>
        <v>54.3564424276313</v>
      </c>
    </row>
    <row r="19" spans="1:10" ht="179.25" customHeight="1">
      <c r="A19" s="30"/>
      <c r="B19" s="67" t="s">
        <v>117</v>
      </c>
      <c r="C19" s="58" t="s">
        <v>132</v>
      </c>
      <c r="D19" s="96">
        <f>D20</f>
        <v>1101100</v>
      </c>
      <c r="E19" s="96">
        <v>651460.67</v>
      </c>
      <c r="F19" s="96">
        <f>E19*100/D19</f>
        <v>59.164532739987294</v>
      </c>
      <c r="J19" s="117"/>
    </row>
    <row r="20" spans="1:10" ht="268.5" customHeight="1">
      <c r="A20" s="30"/>
      <c r="B20" s="67" t="s">
        <v>491</v>
      </c>
      <c r="C20" s="344" t="s">
        <v>490</v>
      </c>
      <c r="D20" s="96">
        <v>1101100</v>
      </c>
      <c r="E20" s="96">
        <v>651460.67</v>
      </c>
      <c r="F20" s="96">
        <f aca="true" t="shared" si="1" ref="F20:F26">E20*100/D20</f>
        <v>59.164532739987294</v>
      </c>
      <c r="J20" s="117"/>
    </row>
    <row r="21" spans="1:10" ht="210" customHeight="1">
      <c r="A21" s="30"/>
      <c r="B21" s="67" t="s">
        <v>118</v>
      </c>
      <c r="C21" s="58" t="s">
        <v>133</v>
      </c>
      <c r="D21" s="96">
        <f>D22</f>
        <v>7600</v>
      </c>
      <c r="E21" s="96">
        <v>3386.29</v>
      </c>
      <c r="F21" s="96">
        <f t="shared" si="1"/>
        <v>44.556447368421054</v>
      </c>
      <c r="J21" s="117"/>
    </row>
    <row r="22" spans="1:10" ht="297" customHeight="1">
      <c r="A22" s="30"/>
      <c r="B22" s="67" t="s">
        <v>492</v>
      </c>
      <c r="C22" s="344" t="s">
        <v>493</v>
      </c>
      <c r="D22" s="96">
        <v>7600</v>
      </c>
      <c r="E22" s="96">
        <v>3386.29</v>
      </c>
      <c r="F22" s="96">
        <f t="shared" si="1"/>
        <v>44.556447368421054</v>
      </c>
      <c r="J22" s="117"/>
    </row>
    <row r="23" spans="1:10" ht="172.5" customHeight="1">
      <c r="A23" s="30"/>
      <c r="B23" s="67" t="s">
        <v>119</v>
      </c>
      <c r="C23" s="58" t="s">
        <v>134</v>
      </c>
      <c r="D23" s="96">
        <f>D24</f>
        <v>1361000</v>
      </c>
      <c r="E23" s="96">
        <f>E24</f>
        <v>690168.88</v>
      </c>
      <c r="F23" s="96">
        <f t="shared" si="1"/>
        <v>50.71042468772961</v>
      </c>
      <c r="J23" s="117"/>
    </row>
    <row r="24" spans="1:10" ht="264" customHeight="1">
      <c r="A24" s="30"/>
      <c r="B24" s="67" t="s">
        <v>494</v>
      </c>
      <c r="C24" s="344" t="s">
        <v>495</v>
      </c>
      <c r="D24" s="96">
        <v>1361000</v>
      </c>
      <c r="E24" s="96">
        <v>690168.88</v>
      </c>
      <c r="F24" s="96">
        <f t="shared" si="1"/>
        <v>50.71042468772961</v>
      </c>
      <c r="J24" s="117"/>
    </row>
    <row r="25" spans="1:10" ht="171" customHeight="1">
      <c r="A25" s="30"/>
      <c r="B25" s="67" t="s">
        <v>120</v>
      </c>
      <c r="C25" s="58" t="s">
        <v>135</v>
      </c>
      <c r="D25" s="96">
        <f>D26</f>
        <v>-144800</v>
      </c>
      <c r="E25" s="96">
        <f>E26</f>
        <v>-81282.91</v>
      </c>
      <c r="F25" s="96">
        <f t="shared" si="1"/>
        <v>56.13460635359116</v>
      </c>
      <c r="J25" s="117"/>
    </row>
    <row r="26" spans="1:10" ht="270" customHeight="1">
      <c r="A26" s="30"/>
      <c r="B26" s="67" t="s">
        <v>496</v>
      </c>
      <c r="C26" s="344" t="s">
        <v>497</v>
      </c>
      <c r="D26" s="96">
        <v>-144800</v>
      </c>
      <c r="E26" s="96">
        <v>-81282.91</v>
      </c>
      <c r="F26" s="96">
        <f t="shared" si="1"/>
        <v>56.13460635359116</v>
      </c>
      <c r="J26" s="117"/>
    </row>
    <row r="27" spans="1:6" ht="39" customHeight="1">
      <c r="A27" s="30"/>
      <c r="B27" s="90" t="s">
        <v>69</v>
      </c>
      <c r="C27" s="87" t="s">
        <v>99</v>
      </c>
      <c r="D27" s="88">
        <f>D28+D30</f>
        <v>5220000</v>
      </c>
      <c r="E27" s="88">
        <f>E28+E30</f>
        <v>1187947.24</v>
      </c>
      <c r="F27" s="88">
        <f aca="true" t="shared" si="2" ref="F27:F41">E27*100/D27</f>
        <v>22.757609961685823</v>
      </c>
    </row>
    <row r="28" spans="1:6" ht="35.25" customHeight="1">
      <c r="A28" s="30"/>
      <c r="B28" s="68" t="s">
        <v>70</v>
      </c>
      <c r="C28" s="55" t="s">
        <v>1</v>
      </c>
      <c r="D28" s="88">
        <f>D29</f>
        <v>1900000</v>
      </c>
      <c r="E28" s="88">
        <f>E29</f>
        <v>182795.02</v>
      </c>
      <c r="F28" s="88">
        <f t="shared" si="2"/>
        <v>9.620790526315789</v>
      </c>
    </row>
    <row r="29" spans="1:6" ht="113.25" customHeight="1">
      <c r="A29" s="30"/>
      <c r="B29" s="67" t="s">
        <v>121</v>
      </c>
      <c r="C29" s="52" t="s">
        <v>136</v>
      </c>
      <c r="D29" s="76">
        <v>1900000</v>
      </c>
      <c r="E29" s="76">
        <v>182795.02</v>
      </c>
      <c r="F29" s="76">
        <f t="shared" si="2"/>
        <v>9.620790526315789</v>
      </c>
    </row>
    <row r="30" spans="1:6" ht="21" customHeight="1">
      <c r="A30" s="30"/>
      <c r="B30" s="91" t="s">
        <v>71</v>
      </c>
      <c r="C30" s="57" t="s">
        <v>72</v>
      </c>
      <c r="D30" s="339">
        <f>D31+D33</f>
        <v>3320000</v>
      </c>
      <c r="E30" s="339">
        <f>E31+E33</f>
        <v>1005152.22</v>
      </c>
      <c r="F30" s="88">
        <f t="shared" si="2"/>
        <v>30.275669277108435</v>
      </c>
    </row>
    <row r="31" spans="1:6" ht="36.75" customHeight="1">
      <c r="A31" s="30"/>
      <c r="B31" s="67" t="s">
        <v>126</v>
      </c>
      <c r="C31" s="51" t="s">
        <v>137</v>
      </c>
      <c r="D31" s="77">
        <f>D32</f>
        <v>2150000</v>
      </c>
      <c r="E31" s="77">
        <f>E32</f>
        <v>941631.38</v>
      </c>
      <c r="F31" s="76">
        <f t="shared" si="2"/>
        <v>43.796808372093025</v>
      </c>
    </row>
    <row r="32" spans="1:6" ht="80.25" customHeight="1">
      <c r="A32" s="30"/>
      <c r="B32" s="61" t="s">
        <v>127</v>
      </c>
      <c r="C32" s="51" t="s">
        <v>138</v>
      </c>
      <c r="D32" s="77">
        <v>2150000</v>
      </c>
      <c r="E32" s="77">
        <v>941631.38</v>
      </c>
      <c r="F32" s="76">
        <f t="shared" si="2"/>
        <v>43.796808372093025</v>
      </c>
    </row>
    <row r="33" spans="1:6" ht="33" customHeight="1">
      <c r="A33" s="30"/>
      <c r="B33" s="61" t="s">
        <v>128</v>
      </c>
      <c r="C33" s="50" t="s">
        <v>498</v>
      </c>
      <c r="D33" s="76">
        <f>D34</f>
        <v>1170000</v>
      </c>
      <c r="E33" s="76">
        <f>E34</f>
        <v>63520.84</v>
      </c>
      <c r="F33" s="76">
        <f t="shared" si="2"/>
        <v>5.429131623931624</v>
      </c>
    </row>
    <row r="34" spans="1:6" ht="88.5" customHeight="1">
      <c r="A34" s="30"/>
      <c r="B34" s="61" t="s">
        <v>129</v>
      </c>
      <c r="C34" s="50" t="s">
        <v>139</v>
      </c>
      <c r="D34" s="76">
        <v>1170000</v>
      </c>
      <c r="E34" s="76">
        <v>63520.84</v>
      </c>
      <c r="F34" s="76">
        <f t="shared" si="2"/>
        <v>5.429131623931624</v>
      </c>
    </row>
    <row r="35" spans="1:6" ht="37.5" customHeight="1">
      <c r="A35" s="30"/>
      <c r="B35" s="83"/>
      <c r="C35" s="84" t="s">
        <v>93</v>
      </c>
      <c r="D35" s="85">
        <f>D36+D45+D56+D64+D69</f>
        <v>4498365.62</v>
      </c>
      <c r="E35" s="85">
        <f>E36+E45+E56+E64+E69</f>
        <v>3095446.0599999996</v>
      </c>
      <c r="F35" s="85">
        <f t="shared" si="2"/>
        <v>68.81268268273843</v>
      </c>
    </row>
    <row r="36" spans="1:6" ht="136.5" customHeight="1">
      <c r="A36" s="30"/>
      <c r="B36" s="86" t="s">
        <v>73</v>
      </c>
      <c r="C36" s="87" t="s">
        <v>9</v>
      </c>
      <c r="D36" s="88">
        <f>D37+D42</f>
        <v>1895000</v>
      </c>
      <c r="E36" s="88">
        <f>E37+E42</f>
        <v>705222.46</v>
      </c>
      <c r="F36" s="88">
        <f t="shared" si="2"/>
        <v>37.2149055408971</v>
      </c>
    </row>
    <row r="37" spans="1:6" ht="211.5" customHeight="1">
      <c r="A37" s="30"/>
      <c r="B37" s="33" t="s">
        <v>74</v>
      </c>
      <c r="C37" s="50" t="s">
        <v>140</v>
      </c>
      <c r="D37" s="336">
        <f>D38+D40</f>
        <v>895000</v>
      </c>
      <c r="E37" s="336">
        <f>E38+E40</f>
        <v>284681.51</v>
      </c>
      <c r="F37" s="336">
        <f t="shared" si="2"/>
        <v>31.80798994413408</v>
      </c>
    </row>
    <row r="38" spans="1:6" ht="137.25" customHeight="1">
      <c r="A38" s="30"/>
      <c r="B38" s="33" t="s">
        <v>95</v>
      </c>
      <c r="C38" s="50" t="s">
        <v>141</v>
      </c>
      <c r="D38" s="76">
        <f>D39</f>
        <v>600000</v>
      </c>
      <c r="E38" s="76">
        <f>E39</f>
        <v>182451.22</v>
      </c>
      <c r="F38" s="76">
        <f t="shared" si="2"/>
        <v>30.408536666666667</v>
      </c>
    </row>
    <row r="39" spans="1:6" ht="170.25" customHeight="1">
      <c r="A39" s="30"/>
      <c r="B39" s="33" t="s">
        <v>122</v>
      </c>
      <c r="C39" s="50" t="s">
        <v>142</v>
      </c>
      <c r="D39" s="76">
        <v>600000</v>
      </c>
      <c r="E39" s="93">
        <v>182451.22</v>
      </c>
      <c r="F39" s="76">
        <f t="shared" si="2"/>
        <v>30.408536666666667</v>
      </c>
    </row>
    <row r="40" spans="1:6" ht="207.75" customHeight="1">
      <c r="A40" s="30"/>
      <c r="B40" s="33" t="s">
        <v>96</v>
      </c>
      <c r="C40" s="52" t="s">
        <v>143</v>
      </c>
      <c r="D40" s="76">
        <f>D41</f>
        <v>295000</v>
      </c>
      <c r="E40" s="76">
        <f>E41</f>
        <v>102230.29</v>
      </c>
      <c r="F40" s="76">
        <f t="shared" si="2"/>
        <v>34.65433559322034</v>
      </c>
    </row>
    <row r="41" spans="1:6" ht="151.5" customHeight="1">
      <c r="A41" s="30"/>
      <c r="B41" s="33" t="s">
        <v>123</v>
      </c>
      <c r="C41" s="52" t="s">
        <v>144</v>
      </c>
      <c r="D41" s="76">
        <v>295000</v>
      </c>
      <c r="E41" s="76">
        <v>102230.29</v>
      </c>
      <c r="F41" s="76">
        <f t="shared" si="2"/>
        <v>34.65433559322034</v>
      </c>
    </row>
    <row r="42" spans="1:6" ht="197.25" customHeight="1">
      <c r="A42" s="30"/>
      <c r="B42" s="74" t="s">
        <v>212</v>
      </c>
      <c r="C42" s="106" t="s">
        <v>213</v>
      </c>
      <c r="D42" s="340">
        <f>D43</f>
        <v>1000000</v>
      </c>
      <c r="E42" s="340">
        <f>E43</f>
        <v>420540.95</v>
      </c>
      <c r="F42" s="340">
        <f>F43</f>
        <v>42.054095</v>
      </c>
    </row>
    <row r="43" spans="1:6" ht="207.75" customHeight="1">
      <c r="A43" s="30"/>
      <c r="B43" s="74" t="s">
        <v>210</v>
      </c>
      <c r="C43" s="106" t="s">
        <v>211</v>
      </c>
      <c r="D43" s="77">
        <f>D44</f>
        <v>1000000</v>
      </c>
      <c r="E43" s="77">
        <f>E44</f>
        <v>420540.95</v>
      </c>
      <c r="F43" s="76">
        <f aca="true" t="shared" si="3" ref="F43:F50">E43*100/D43</f>
        <v>42.054095</v>
      </c>
    </row>
    <row r="44" spans="1:6" ht="180" customHeight="1">
      <c r="A44" s="30"/>
      <c r="B44" s="74" t="s">
        <v>208</v>
      </c>
      <c r="C44" s="106" t="s">
        <v>209</v>
      </c>
      <c r="D44" s="77">
        <v>1000000</v>
      </c>
      <c r="E44" s="92">
        <v>420540.95</v>
      </c>
      <c r="F44" s="76">
        <f t="shared" si="3"/>
        <v>42.054095</v>
      </c>
    </row>
    <row r="45" spans="1:6" ht="81.75" customHeight="1">
      <c r="A45" s="30"/>
      <c r="B45" s="332" t="s">
        <v>75</v>
      </c>
      <c r="C45" s="333" t="s">
        <v>10</v>
      </c>
      <c r="D45" s="334">
        <f>D46+D51+D54</f>
        <v>1558987.34</v>
      </c>
      <c r="E45" s="339">
        <f>E46+E51+E54</f>
        <v>1606917.08</v>
      </c>
      <c r="F45" s="88">
        <f t="shared" si="3"/>
        <v>103.07441495964937</v>
      </c>
    </row>
    <row r="46" spans="1:6" ht="45" customHeight="1">
      <c r="A46" s="30"/>
      <c r="B46" s="33" t="s">
        <v>76</v>
      </c>
      <c r="C46" s="50" t="s">
        <v>11</v>
      </c>
      <c r="D46" s="341">
        <f>D47</f>
        <v>267000</v>
      </c>
      <c r="E46" s="341">
        <f>E47</f>
        <v>184655</v>
      </c>
      <c r="F46" s="336">
        <f t="shared" si="3"/>
        <v>69.15917602996255</v>
      </c>
    </row>
    <row r="47" spans="1:6" ht="93" customHeight="1">
      <c r="A47" s="30"/>
      <c r="B47" s="33" t="s">
        <v>124</v>
      </c>
      <c r="C47" s="50" t="s">
        <v>145</v>
      </c>
      <c r="D47" s="92">
        <f>D48+D49+D50</f>
        <v>267000</v>
      </c>
      <c r="E47" s="92">
        <f>E48+E49+E50</f>
        <v>184655</v>
      </c>
      <c r="F47" s="96">
        <f t="shared" si="3"/>
        <v>69.15917602996255</v>
      </c>
    </row>
    <row r="48" spans="1:6" ht="31.5" customHeight="1">
      <c r="A48" s="30"/>
      <c r="B48" s="33"/>
      <c r="C48" s="73" t="s">
        <v>115</v>
      </c>
      <c r="D48" s="110">
        <v>149000</v>
      </c>
      <c r="E48" s="110">
        <v>120025</v>
      </c>
      <c r="F48" s="96">
        <f t="shared" si="3"/>
        <v>80.55369127516778</v>
      </c>
    </row>
    <row r="49" spans="1:6" ht="36" customHeight="1">
      <c r="A49" s="30"/>
      <c r="B49" s="33"/>
      <c r="C49" s="73" t="s">
        <v>111</v>
      </c>
      <c r="D49" s="110">
        <v>46000</v>
      </c>
      <c r="E49" s="110">
        <v>33430</v>
      </c>
      <c r="F49" s="96">
        <f t="shared" si="3"/>
        <v>72.67391304347827</v>
      </c>
    </row>
    <row r="50" spans="1:6" ht="27" customHeight="1">
      <c r="A50" s="30"/>
      <c r="B50" s="33"/>
      <c r="C50" s="73" t="s">
        <v>2</v>
      </c>
      <c r="D50" s="110">
        <v>72000</v>
      </c>
      <c r="E50" s="110">
        <v>31200</v>
      </c>
      <c r="F50" s="96">
        <f t="shared" si="3"/>
        <v>43.333333333333336</v>
      </c>
    </row>
    <row r="51" spans="1:6" ht="45.75" customHeight="1">
      <c r="A51" s="30"/>
      <c r="B51" s="33" t="s">
        <v>222</v>
      </c>
      <c r="C51" s="50" t="s">
        <v>223</v>
      </c>
      <c r="D51" s="341">
        <f>D52</f>
        <v>80000</v>
      </c>
      <c r="E51" s="341">
        <f>E52</f>
        <v>0</v>
      </c>
      <c r="F51" s="336">
        <f aca="true" t="shared" si="4" ref="F51:F68">E51*100/D51</f>
        <v>0</v>
      </c>
    </row>
    <row r="52" spans="1:6" ht="79.5" customHeight="1">
      <c r="A52" s="30"/>
      <c r="B52" s="33" t="s">
        <v>219</v>
      </c>
      <c r="C52" s="50" t="s">
        <v>220</v>
      </c>
      <c r="D52" s="92">
        <f>D53</f>
        <v>80000</v>
      </c>
      <c r="E52" s="92">
        <f>E53</f>
        <v>0</v>
      </c>
      <c r="F52" s="76">
        <f t="shared" si="4"/>
        <v>0</v>
      </c>
    </row>
    <row r="53" spans="1:6" ht="92.25" customHeight="1">
      <c r="A53" s="30"/>
      <c r="B53" s="33" t="s">
        <v>218</v>
      </c>
      <c r="C53" s="50" t="s">
        <v>221</v>
      </c>
      <c r="D53" s="92">
        <v>80000</v>
      </c>
      <c r="E53" s="92">
        <v>0</v>
      </c>
      <c r="F53" s="76">
        <f t="shared" si="4"/>
        <v>0</v>
      </c>
    </row>
    <row r="54" spans="1:6" ht="45.75" customHeight="1">
      <c r="A54" s="30"/>
      <c r="B54" s="33" t="s">
        <v>485</v>
      </c>
      <c r="C54" s="50" t="s">
        <v>484</v>
      </c>
      <c r="D54" s="340">
        <f>D55</f>
        <v>1211987.34</v>
      </c>
      <c r="E54" s="340">
        <f>E55</f>
        <v>1422262.08</v>
      </c>
      <c r="F54" s="336">
        <f t="shared" si="4"/>
        <v>117.34958221593304</v>
      </c>
    </row>
    <row r="55" spans="1:6" ht="92.25" customHeight="1">
      <c r="A55" s="30"/>
      <c r="B55" s="33" t="s">
        <v>483</v>
      </c>
      <c r="C55" s="50" t="s">
        <v>482</v>
      </c>
      <c r="D55" s="77">
        <v>1211987.34</v>
      </c>
      <c r="E55" s="77">
        <v>1422262.08</v>
      </c>
      <c r="F55" s="76">
        <f t="shared" si="4"/>
        <v>117.34958221593304</v>
      </c>
    </row>
    <row r="56" spans="1:6" ht="69" customHeight="1">
      <c r="A56" s="30"/>
      <c r="B56" s="86" t="s">
        <v>77</v>
      </c>
      <c r="C56" s="87" t="s">
        <v>97</v>
      </c>
      <c r="D56" s="88">
        <f>D59+D57</f>
        <v>747084.55</v>
      </c>
      <c r="E56" s="88">
        <f>E59+E57</f>
        <v>587465.6799999999</v>
      </c>
      <c r="F56" s="88">
        <f t="shared" si="4"/>
        <v>78.63443033321997</v>
      </c>
    </row>
    <row r="57" spans="1:6" ht="222" customHeight="1">
      <c r="A57" s="30"/>
      <c r="B57" s="79" t="s">
        <v>570</v>
      </c>
      <c r="C57" s="98" t="s">
        <v>573</v>
      </c>
      <c r="D57" s="335"/>
      <c r="E57" s="336">
        <f>E58</f>
        <v>103428</v>
      </c>
      <c r="F57" s="88"/>
    </row>
    <row r="58" spans="1:6" ht="199.5" customHeight="1">
      <c r="A58" s="30"/>
      <c r="B58" s="79" t="s">
        <v>571</v>
      </c>
      <c r="C58" s="98" t="s">
        <v>572</v>
      </c>
      <c r="D58" s="441"/>
      <c r="E58" s="96">
        <v>103428</v>
      </c>
      <c r="F58" s="451"/>
    </row>
    <row r="59" spans="1:7" s="48" customFormat="1" ht="78.75" customHeight="1">
      <c r="A59" s="47"/>
      <c r="B59" s="79" t="s">
        <v>61</v>
      </c>
      <c r="C59" s="22" t="s">
        <v>146</v>
      </c>
      <c r="D59" s="342">
        <f>D60+D62</f>
        <v>747084.55</v>
      </c>
      <c r="E59" s="336">
        <f>E60+E62</f>
        <v>484037.68</v>
      </c>
      <c r="F59" s="342">
        <f t="shared" si="4"/>
        <v>64.79021417321506</v>
      </c>
      <c r="G59" s="324"/>
    </row>
    <row r="60" spans="1:7" s="48" customFormat="1" ht="71.25" customHeight="1">
      <c r="A60" s="47"/>
      <c r="B60" s="79" t="s">
        <v>98</v>
      </c>
      <c r="C60" s="22" t="s">
        <v>147</v>
      </c>
      <c r="D60" s="95">
        <f>D61</f>
        <v>500000</v>
      </c>
      <c r="E60" s="112">
        <f>E61</f>
        <v>236953.13</v>
      </c>
      <c r="F60" s="76">
        <f t="shared" si="4"/>
        <v>47.390626</v>
      </c>
      <c r="G60" s="324"/>
    </row>
    <row r="61" spans="1:7" s="48" customFormat="1" ht="111.75" customHeight="1">
      <c r="A61" s="47"/>
      <c r="B61" s="49" t="s">
        <v>125</v>
      </c>
      <c r="C61" s="22" t="s">
        <v>148</v>
      </c>
      <c r="D61" s="95">
        <v>500000</v>
      </c>
      <c r="E61" s="112">
        <v>236953.13</v>
      </c>
      <c r="F61" s="76">
        <f t="shared" si="4"/>
        <v>47.390626</v>
      </c>
      <c r="G61" s="324"/>
    </row>
    <row r="62" spans="1:7" s="48" customFormat="1" ht="111.75" customHeight="1">
      <c r="A62" s="47"/>
      <c r="B62" s="49" t="s">
        <v>489</v>
      </c>
      <c r="C62" s="346" t="s">
        <v>499</v>
      </c>
      <c r="D62" s="112">
        <f>D63</f>
        <v>247084.55</v>
      </c>
      <c r="E62" s="112">
        <f>E63</f>
        <v>247084.55</v>
      </c>
      <c r="F62" s="438">
        <f t="shared" si="4"/>
        <v>100</v>
      </c>
      <c r="G62" s="324"/>
    </row>
    <row r="63" spans="1:7" s="48" customFormat="1" ht="111.75" customHeight="1">
      <c r="A63" s="47"/>
      <c r="B63" s="49" t="s">
        <v>488</v>
      </c>
      <c r="C63" s="22" t="s">
        <v>500</v>
      </c>
      <c r="D63" s="112">
        <v>247084.55</v>
      </c>
      <c r="E63" s="112">
        <v>247084.55</v>
      </c>
      <c r="F63" s="438">
        <f t="shared" si="4"/>
        <v>100</v>
      </c>
      <c r="G63" s="324"/>
    </row>
    <row r="64" spans="1:7" s="48" customFormat="1" ht="48" customHeight="1">
      <c r="A64" s="47"/>
      <c r="B64" s="86" t="s">
        <v>215</v>
      </c>
      <c r="C64" s="87" t="s">
        <v>216</v>
      </c>
      <c r="D64" s="88">
        <f>D66+D68</f>
        <v>170000</v>
      </c>
      <c r="E64" s="88">
        <f>E66+E68</f>
        <v>104916.48</v>
      </c>
      <c r="F64" s="335">
        <f t="shared" si="4"/>
        <v>61.71557647058823</v>
      </c>
      <c r="G64" s="324"/>
    </row>
    <row r="65" spans="1:7" s="48" customFormat="1" ht="135.75" customHeight="1">
      <c r="A65" s="47"/>
      <c r="B65" s="49" t="s">
        <v>215</v>
      </c>
      <c r="C65" s="22" t="s">
        <v>217</v>
      </c>
      <c r="D65" s="336">
        <f>D66+D68</f>
        <v>170000</v>
      </c>
      <c r="E65" s="336">
        <f>E66+E68</f>
        <v>104916.48</v>
      </c>
      <c r="F65" s="342">
        <f t="shared" si="4"/>
        <v>61.71557647058823</v>
      </c>
      <c r="G65" s="324"/>
    </row>
    <row r="66" spans="1:7" s="48" customFormat="1" ht="118.5" customHeight="1">
      <c r="A66" s="47"/>
      <c r="B66" s="79" t="s">
        <v>224</v>
      </c>
      <c r="C66" s="22" t="s">
        <v>225</v>
      </c>
      <c r="D66" s="112">
        <v>136000</v>
      </c>
      <c r="E66" s="112">
        <v>81016.48</v>
      </c>
      <c r="F66" s="93">
        <f t="shared" si="4"/>
        <v>59.57094117647059</v>
      </c>
      <c r="G66" s="324"/>
    </row>
    <row r="67" spans="1:7" s="48" customFormat="1" ht="69.75" customHeight="1">
      <c r="A67" s="47"/>
      <c r="B67" s="49" t="s">
        <v>245</v>
      </c>
      <c r="C67" s="22" t="s">
        <v>248</v>
      </c>
      <c r="D67" s="112">
        <f>D68</f>
        <v>34000</v>
      </c>
      <c r="E67" s="112">
        <f>E68</f>
        <v>23900</v>
      </c>
      <c r="F67" s="93">
        <f t="shared" si="4"/>
        <v>70.29411764705883</v>
      </c>
      <c r="G67" s="324"/>
    </row>
    <row r="68" spans="1:7" s="48" customFormat="1" ht="364.5" customHeight="1">
      <c r="A68" s="47"/>
      <c r="B68" s="49" t="s">
        <v>227</v>
      </c>
      <c r="C68" s="22" t="s">
        <v>226</v>
      </c>
      <c r="D68" s="95">
        <v>34000</v>
      </c>
      <c r="E68" s="112">
        <v>23900</v>
      </c>
      <c r="F68" s="93">
        <f t="shared" si="4"/>
        <v>70.29411764705883</v>
      </c>
      <c r="G68" s="324"/>
    </row>
    <row r="69" spans="1:7" s="48" customFormat="1" ht="51" customHeight="1">
      <c r="A69" s="47"/>
      <c r="B69" s="86" t="s">
        <v>239</v>
      </c>
      <c r="C69" s="87" t="s">
        <v>240</v>
      </c>
      <c r="D69" s="88">
        <f>D70+D72</f>
        <v>127293.73000000001</v>
      </c>
      <c r="E69" s="88">
        <f>E70+E72</f>
        <v>90924.36000000002</v>
      </c>
      <c r="F69" s="335">
        <f>E69*100/D69</f>
        <v>71.42878129189867</v>
      </c>
      <c r="G69" s="324"/>
    </row>
    <row r="70" spans="1:7" s="48" customFormat="1" ht="24" customHeight="1">
      <c r="A70" s="47"/>
      <c r="B70" s="49" t="s">
        <v>242</v>
      </c>
      <c r="C70" s="22" t="s">
        <v>241</v>
      </c>
      <c r="D70" s="95"/>
      <c r="E70" s="112">
        <f>E71</f>
        <v>-20000</v>
      </c>
      <c r="F70" s="93"/>
      <c r="G70" s="324"/>
    </row>
    <row r="71" spans="1:7" s="48" customFormat="1" ht="48.75" customHeight="1">
      <c r="A71" s="47"/>
      <c r="B71" s="49" t="s">
        <v>243</v>
      </c>
      <c r="C71" s="22" t="s">
        <v>514</v>
      </c>
      <c r="D71" s="95"/>
      <c r="E71" s="112">
        <v>-20000</v>
      </c>
      <c r="F71" s="93"/>
      <c r="G71" s="324"/>
    </row>
    <row r="72" spans="1:7" s="48" customFormat="1" ht="21" customHeight="1">
      <c r="A72" s="47"/>
      <c r="B72" s="355" t="s">
        <v>511</v>
      </c>
      <c r="C72" s="355" t="s">
        <v>512</v>
      </c>
      <c r="D72" s="112">
        <f>D73</f>
        <v>127293.73000000001</v>
      </c>
      <c r="E72" s="112">
        <f>E73</f>
        <v>110924.36000000002</v>
      </c>
      <c r="F72" s="93">
        <f>E72*100/D72</f>
        <v>87.14047424016879</v>
      </c>
      <c r="G72" s="324"/>
    </row>
    <row r="73" spans="1:7" s="48" customFormat="1" ht="48.75" customHeight="1">
      <c r="A73" s="47"/>
      <c r="B73" s="49" t="s">
        <v>505</v>
      </c>
      <c r="C73" s="356" t="s">
        <v>513</v>
      </c>
      <c r="D73" s="112">
        <f>D74+D77</f>
        <v>127293.73000000001</v>
      </c>
      <c r="E73" s="112">
        <f>E74+E77</f>
        <v>110924.36000000002</v>
      </c>
      <c r="F73" s="93">
        <f aca="true" t="shared" si="5" ref="F73:F79">E73*100/D73</f>
        <v>87.14047424016879</v>
      </c>
      <c r="G73" s="324"/>
    </row>
    <row r="74" spans="1:7" s="48" customFormat="1" ht="40.5" customHeight="1">
      <c r="A74" s="47"/>
      <c r="B74" s="49"/>
      <c r="C74" s="357" t="s">
        <v>519</v>
      </c>
      <c r="D74" s="112">
        <f>D75+D76</f>
        <v>60627.13</v>
      </c>
      <c r="E74" s="112">
        <f>E75+E76</f>
        <v>44257.76</v>
      </c>
      <c r="F74" s="93">
        <f t="shared" si="5"/>
        <v>72.99992594074634</v>
      </c>
      <c r="G74" s="324"/>
    </row>
    <row r="75" spans="1:9" s="48" customFormat="1" ht="24" customHeight="1">
      <c r="A75" s="47"/>
      <c r="B75" s="49"/>
      <c r="C75" s="358" t="s">
        <v>515</v>
      </c>
      <c r="D75" s="360">
        <v>10104.53</v>
      </c>
      <c r="E75" s="360">
        <v>10104.53</v>
      </c>
      <c r="F75" s="93">
        <f t="shared" si="5"/>
        <v>100</v>
      </c>
      <c r="G75" s="324"/>
      <c r="I75" s="361"/>
    </row>
    <row r="76" spans="1:7" s="48" customFormat="1" ht="19.5" customHeight="1">
      <c r="A76" s="47"/>
      <c r="B76" s="49"/>
      <c r="C76" s="359" t="s">
        <v>516</v>
      </c>
      <c r="D76" s="360">
        <v>50522.6</v>
      </c>
      <c r="E76" s="442">
        <v>34153.23</v>
      </c>
      <c r="F76" s="93">
        <f t="shared" si="5"/>
        <v>67.59990578473793</v>
      </c>
      <c r="G76" s="324"/>
    </row>
    <row r="77" spans="1:7" s="48" customFormat="1" ht="48.75" customHeight="1">
      <c r="A77" s="47"/>
      <c r="B77" s="49"/>
      <c r="C77" s="357" t="s">
        <v>520</v>
      </c>
      <c r="D77" s="112">
        <f>D78+D79</f>
        <v>66666.6</v>
      </c>
      <c r="E77" s="112">
        <f>E78+E79</f>
        <v>66666.6</v>
      </c>
      <c r="F77" s="93">
        <f t="shared" si="5"/>
        <v>100</v>
      </c>
      <c r="G77" s="324"/>
    </row>
    <row r="78" spans="1:7" s="48" customFormat="1" ht="19.5" customHeight="1">
      <c r="A78" s="47"/>
      <c r="B78" s="49"/>
      <c r="C78" s="358" t="s">
        <v>515</v>
      </c>
      <c r="D78" s="360">
        <v>19047.6</v>
      </c>
      <c r="E78" s="360">
        <v>19047.6</v>
      </c>
      <c r="F78" s="93">
        <f t="shared" si="5"/>
        <v>100</v>
      </c>
      <c r="G78" s="324"/>
    </row>
    <row r="79" spans="1:7" s="48" customFormat="1" ht="21" customHeight="1">
      <c r="A79" s="47"/>
      <c r="B79" s="49"/>
      <c r="C79" s="359" t="s">
        <v>516</v>
      </c>
      <c r="D79" s="360">
        <v>47619</v>
      </c>
      <c r="E79" s="360">
        <v>47619</v>
      </c>
      <c r="F79" s="93">
        <f t="shared" si="5"/>
        <v>100</v>
      </c>
      <c r="G79" s="324"/>
    </row>
    <row r="80" spans="1:6" ht="39" customHeight="1">
      <c r="A80" s="30"/>
      <c r="B80" s="326" t="s">
        <v>78</v>
      </c>
      <c r="C80" s="327" t="s">
        <v>79</v>
      </c>
      <c r="D80" s="328">
        <f>D81+D113+D111+D108</f>
        <v>111151542.02</v>
      </c>
      <c r="E80" s="328">
        <f>E81+E113+E111+E108</f>
        <v>77004975.55999999</v>
      </c>
      <c r="F80" s="440">
        <f>E80*100/D80</f>
        <v>69.27926878976105</v>
      </c>
    </row>
    <row r="81" spans="1:6" ht="75" customHeight="1">
      <c r="A81" s="31"/>
      <c r="B81" s="32" t="s">
        <v>80</v>
      </c>
      <c r="C81" s="55" t="s">
        <v>60</v>
      </c>
      <c r="D81" s="75">
        <f>D82+D100+D87</f>
        <v>112046534.95</v>
      </c>
      <c r="E81" s="75">
        <f>E82+E100+E87</f>
        <v>77899968.49</v>
      </c>
      <c r="F81" s="94">
        <f>E81*100/D81</f>
        <v>69.52465645168083</v>
      </c>
    </row>
    <row r="82" spans="1:6" ht="54" customHeight="1">
      <c r="A82" s="30"/>
      <c r="B82" s="86" t="s">
        <v>233</v>
      </c>
      <c r="C82" s="87" t="s">
        <v>171</v>
      </c>
      <c r="D82" s="88">
        <f>D84+D86</f>
        <v>21832542</v>
      </c>
      <c r="E82" s="88">
        <f>E84+E86</f>
        <v>10916274</v>
      </c>
      <c r="F82" s="335">
        <f>E82*100/D82</f>
        <v>50.00001374095605</v>
      </c>
    </row>
    <row r="83" spans="1:6" ht="37.5" customHeight="1">
      <c r="A83" s="30"/>
      <c r="B83" s="97" t="s">
        <v>235</v>
      </c>
      <c r="C83" s="98" t="s">
        <v>100</v>
      </c>
      <c r="D83" s="336">
        <f>D84</f>
        <v>17500300</v>
      </c>
      <c r="E83" s="336">
        <f>E84</f>
        <v>8750152</v>
      </c>
      <c r="F83" s="342">
        <f aca="true" t="shared" si="6" ref="F83:F114">E83*100/D83</f>
        <v>50.000011428375515</v>
      </c>
    </row>
    <row r="84" spans="1:6" ht="65.25" customHeight="1">
      <c r="A84" s="30"/>
      <c r="B84" s="33" t="s">
        <v>234</v>
      </c>
      <c r="C84" s="50" t="s">
        <v>149</v>
      </c>
      <c r="D84" s="76">
        <v>17500300</v>
      </c>
      <c r="E84" s="76">
        <v>8750152</v>
      </c>
      <c r="F84" s="439">
        <f t="shared" si="6"/>
        <v>50.000011428375515</v>
      </c>
    </row>
    <row r="85" spans="1:6" ht="65.25" customHeight="1">
      <c r="A85" s="30"/>
      <c r="B85" s="33" t="s">
        <v>251</v>
      </c>
      <c r="C85" s="51" t="s">
        <v>252</v>
      </c>
      <c r="D85" s="336">
        <f>D86</f>
        <v>4332242</v>
      </c>
      <c r="E85" s="336">
        <f>E86</f>
        <v>2166122</v>
      </c>
      <c r="F85" s="342">
        <f t="shared" si="6"/>
        <v>50.00002308273638</v>
      </c>
    </row>
    <row r="86" spans="1:6" ht="83.25" customHeight="1">
      <c r="A86" s="30"/>
      <c r="B86" s="33" t="s">
        <v>253</v>
      </c>
      <c r="C86" s="51" t="s">
        <v>254</v>
      </c>
      <c r="D86" s="76">
        <v>4332242</v>
      </c>
      <c r="E86" s="76">
        <v>2166122</v>
      </c>
      <c r="F86" s="439">
        <f t="shared" si="6"/>
        <v>50.00002308273638</v>
      </c>
    </row>
    <row r="87" spans="1:6" ht="79.5" customHeight="1">
      <c r="A87" s="30"/>
      <c r="B87" s="86" t="s">
        <v>255</v>
      </c>
      <c r="C87" s="87" t="s">
        <v>256</v>
      </c>
      <c r="D87" s="88">
        <f>D88+D92++D94+D90</f>
        <v>61752010.050000004</v>
      </c>
      <c r="E87" s="88">
        <f>E88+E92++E94</f>
        <v>55294535.81999999</v>
      </c>
      <c r="F87" s="335">
        <f t="shared" si="6"/>
        <v>89.54289224792609</v>
      </c>
    </row>
    <row r="88" spans="1:6" ht="285.75" customHeight="1">
      <c r="A88" s="30"/>
      <c r="B88" s="152" t="s">
        <v>481</v>
      </c>
      <c r="C88" s="98" t="s">
        <v>480</v>
      </c>
      <c r="D88" s="340">
        <f>D89</f>
        <v>11833533.41</v>
      </c>
      <c r="E88" s="340">
        <f>E89</f>
        <v>11833533.41</v>
      </c>
      <c r="F88" s="342">
        <f t="shared" si="6"/>
        <v>100</v>
      </c>
    </row>
    <row r="89" spans="1:6" ht="155.25" customHeight="1">
      <c r="A89" s="30"/>
      <c r="B89" s="152" t="s">
        <v>478</v>
      </c>
      <c r="C89" s="98" t="s">
        <v>479</v>
      </c>
      <c r="D89" s="115">
        <v>11833533.41</v>
      </c>
      <c r="E89" s="115">
        <v>11833533.41</v>
      </c>
      <c r="F89" s="439">
        <f t="shared" si="6"/>
        <v>100</v>
      </c>
    </row>
    <row r="90" spans="1:6" ht="155.25" customHeight="1">
      <c r="A90" s="30"/>
      <c r="B90" s="152" t="s">
        <v>549</v>
      </c>
      <c r="C90" s="98" t="s">
        <v>551</v>
      </c>
      <c r="D90" s="340">
        <f>D91</f>
        <v>712315.43</v>
      </c>
      <c r="E90" s="340"/>
      <c r="F90" s="342"/>
    </row>
    <row r="91" spans="1:6" ht="174" customHeight="1">
      <c r="A91" s="30"/>
      <c r="B91" s="152" t="s">
        <v>548</v>
      </c>
      <c r="C91" s="98" t="s">
        <v>550</v>
      </c>
      <c r="D91" s="115">
        <v>712315.43</v>
      </c>
      <c r="E91" s="115"/>
      <c r="F91" s="439"/>
    </row>
    <row r="92" spans="1:7" s="314" customFormat="1" ht="49.5" customHeight="1">
      <c r="A92" s="313"/>
      <c r="B92" s="152" t="s">
        <v>453</v>
      </c>
      <c r="C92" s="343" t="s">
        <v>454</v>
      </c>
      <c r="D92" s="340">
        <f>D93</f>
        <v>34106</v>
      </c>
      <c r="E92" s="340">
        <f>E93</f>
        <v>34106</v>
      </c>
      <c r="F92" s="342">
        <f t="shared" si="6"/>
        <v>100</v>
      </c>
      <c r="G92" s="325"/>
    </row>
    <row r="93" spans="1:7" s="314" customFormat="1" ht="65.25" customHeight="1">
      <c r="A93" s="313"/>
      <c r="B93" s="152" t="s">
        <v>452</v>
      </c>
      <c r="C93" s="315" t="s">
        <v>455</v>
      </c>
      <c r="D93" s="115">
        <v>34106</v>
      </c>
      <c r="E93" s="115">
        <v>34106</v>
      </c>
      <c r="F93" s="439">
        <f t="shared" si="6"/>
        <v>100</v>
      </c>
      <c r="G93" s="325"/>
    </row>
    <row r="94" spans="1:7" s="314" customFormat="1" ht="39.75" customHeight="1">
      <c r="A94" s="313"/>
      <c r="B94" s="152" t="s">
        <v>456</v>
      </c>
      <c r="C94" s="98" t="s">
        <v>457</v>
      </c>
      <c r="D94" s="340">
        <f>D95</f>
        <v>49172055.21</v>
      </c>
      <c r="E94" s="340">
        <f>E95</f>
        <v>43426896.41</v>
      </c>
      <c r="F94" s="342">
        <f t="shared" si="6"/>
        <v>88.31621176811902</v>
      </c>
      <c r="G94" s="325"/>
    </row>
    <row r="95" spans="1:6" ht="45" customHeight="1">
      <c r="A95" s="30"/>
      <c r="B95" s="61" t="s">
        <v>257</v>
      </c>
      <c r="C95" s="98" t="s">
        <v>258</v>
      </c>
      <c r="D95" s="115">
        <f>D96+D97+D98+D99</f>
        <v>49172055.21</v>
      </c>
      <c r="E95" s="115">
        <f>E96+E97+E98+E99</f>
        <v>43426896.41</v>
      </c>
      <c r="F95" s="115">
        <f>E95*100/D95</f>
        <v>88.31621176811902</v>
      </c>
    </row>
    <row r="96" spans="1:6" ht="25.5" customHeight="1">
      <c r="A96" s="30"/>
      <c r="B96" s="74"/>
      <c r="C96" s="350" t="s">
        <v>259</v>
      </c>
      <c r="D96" s="351">
        <v>42280200</v>
      </c>
      <c r="E96" s="352">
        <v>40815172.41</v>
      </c>
      <c r="F96" s="439">
        <f t="shared" si="6"/>
        <v>96.53495586586628</v>
      </c>
    </row>
    <row r="97" spans="1:6" ht="24.75" customHeight="1">
      <c r="A97" s="30"/>
      <c r="B97" s="69"/>
      <c r="C97" s="350" t="s">
        <v>260</v>
      </c>
      <c r="D97" s="352">
        <v>5223448</v>
      </c>
      <c r="E97" s="352">
        <v>2611724</v>
      </c>
      <c r="F97" s="439">
        <f t="shared" si="6"/>
        <v>50</v>
      </c>
    </row>
    <row r="98" spans="1:6" ht="24.75" customHeight="1">
      <c r="A98" s="30"/>
      <c r="B98" s="69"/>
      <c r="C98" s="350" t="s">
        <v>517</v>
      </c>
      <c r="D98" s="352">
        <v>858884.21</v>
      </c>
      <c r="E98" s="452"/>
      <c r="F98" s="439">
        <f t="shared" si="6"/>
        <v>0</v>
      </c>
    </row>
    <row r="99" spans="1:6" ht="24.75" customHeight="1">
      <c r="A99" s="30"/>
      <c r="B99" s="69"/>
      <c r="C99" s="350" t="s">
        <v>518</v>
      </c>
      <c r="D99" s="352">
        <v>809523</v>
      </c>
      <c r="E99" s="452"/>
      <c r="F99" s="439">
        <f t="shared" si="6"/>
        <v>0</v>
      </c>
    </row>
    <row r="100" spans="1:6" ht="39.75" customHeight="1">
      <c r="A100" s="30"/>
      <c r="B100" s="332" t="s">
        <v>508</v>
      </c>
      <c r="C100" s="333" t="s">
        <v>81</v>
      </c>
      <c r="D100" s="88">
        <f>D101+D106+D104</f>
        <v>28461982.9</v>
      </c>
      <c r="E100" s="88">
        <f>E101+E106+E104</f>
        <v>11689158.67</v>
      </c>
      <c r="F100" s="88">
        <f>E100*100/D100</f>
        <v>41.069375633698385</v>
      </c>
    </row>
    <row r="101" spans="1:6" ht="156.75" customHeight="1">
      <c r="A101" s="30"/>
      <c r="B101" s="33" t="s">
        <v>236</v>
      </c>
      <c r="C101" s="52" t="s">
        <v>150</v>
      </c>
      <c r="D101" s="336">
        <f>D102</f>
        <v>487600</v>
      </c>
      <c r="E101" s="336">
        <f>E102</f>
        <v>243802</v>
      </c>
      <c r="F101" s="342">
        <f t="shared" si="6"/>
        <v>50.00041017227235</v>
      </c>
    </row>
    <row r="102" spans="1:6" ht="151.5" customHeight="1">
      <c r="A102" s="30"/>
      <c r="B102" s="33" t="s">
        <v>237</v>
      </c>
      <c r="C102" s="52" t="s">
        <v>151</v>
      </c>
      <c r="D102" s="76">
        <f>D103</f>
        <v>487600</v>
      </c>
      <c r="E102" s="76">
        <v>243802</v>
      </c>
      <c r="F102" s="439">
        <f t="shared" si="6"/>
        <v>50.00041017227235</v>
      </c>
    </row>
    <row r="103" spans="1:6" ht="35.25" customHeight="1">
      <c r="A103" s="30"/>
      <c r="B103" s="69"/>
      <c r="C103" s="81" t="s">
        <v>173</v>
      </c>
      <c r="D103" s="80">
        <v>487600</v>
      </c>
      <c r="E103" s="80">
        <v>243802</v>
      </c>
      <c r="F103" s="439">
        <f t="shared" si="6"/>
        <v>50.00041017227235</v>
      </c>
    </row>
    <row r="104" spans="1:6" ht="165" customHeight="1">
      <c r="A104" s="30"/>
      <c r="B104" s="33" t="s">
        <v>574</v>
      </c>
      <c r="C104" s="106" t="s">
        <v>577</v>
      </c>
      <c r="D104" s="336">
        <f>D105</f>
        <v>2000000</v>
      </c>
      <c r="E104" s="453"/>
      <c r="F104" s="342"/>
    </row>
    <row r="105" spans="1:6" ht="169.5" customHeight="1">
      <c r="A105" s="30"/>
      <c r="B105" s="33" t="s">
        <v>575</v>
      </c>
      <c r="C105" s="106" t="s">
        <v>576</v>
      </c>
      <c r="D105" s="76">
        <v>2000000</v>
      </c>
      <c r="E105" s="80"/>
      <c r="F105" s="439"/>
    </row>
    <row r="106" spans="1:6" ht="125.25" customHeight="1">
      <c r="A106" s="30"/>
      <c r="B106" s="348" t="s">
        <v>509</v>
      </c>
      <c r="C106" s="356" t="s">
        <v>510</v>
      </c>
      <c r="D106" s="336">
        <f>D107</f>
        <v>25974382.9</v>
      </c>
      <c r="E106" s="336">
        <f>E107</f>
        <v>11445356.67</v>
      </c>
      <c r="F106" s="342">
        <f t="shared" si="6"/>
        <v>44.06401766719163</v>
      </c>
    </row>
    <row r="107" spans="1:6" ht="150" customHeight="1">
      <c r="A107" s="30"/>
      <c r="B107" s="69" t="s">
        <v>506</v>
      </c>
      <c r="C107" s="346" t="s">
        <v>507</v>
      </c>
      <c r="D107" s="77">
        <v>25974382.9</v>
      </c>
      <c r="E107" s="77">
        <v>11445356.67</v>
      </c>
      <c r="F107" s="439">
        <f t="shared" si="6"/>
        <v>44.06401766719163</v>
      </c>
    </row>
    <row r="108" spans="1:6" ht="35.25" customHeight="1">
      <c r="A108" s="30"/>
      <c r="B108" s="86" t="s">
        <v>487</v>
      </c>
      <c r="C108" s="347" t="s">
        <v>501</v>
      </c>
      <c r="D108" s="88">
        <f>D109</f>
        <v>80000</v>
      </c>
      <c r="E108" s="88">
        <f>E109</f>
        <v>80000</v>
      </c>
      <c r="F108" s="335">
        <f t="shared" si="6"/>
        <v>100</v>
      </c>
    </row>
    <row r="109" spans="1:6" ht="51" customHeight="1">
      <c r="A109" s="30"/>
      <c r="B109" s="348" t="s">
        <v>504</v>
      </c>
      <c r="C109" s="346" t="s">
        <v>502</v>
      </c>
      <c r="D109" s="77">
        <f>D110</f>
        <v>80000</v>
      </c>
      <c r="E109" s="77">
        <f>E110</f>
        <v>80000</v>
      </c>
      <c r="F109" s="439">
        <f t="shared" si="6"/>
        <v>100</v>
      </c>
    </row>
    <row r="110" spans="1:6" ht="57" customHeight="1">
      <c r="A110" s="30"/>
      <c r="B110" s="348" t="s">
        <v>503</v>
      </c>
      <c r="C110" s="349" t="s">
        <v>502</v>
      </c>
      <c r="D110" s="77">
        <v>80000</v>
      </c>
      <c r="E110" s="77">
        <v>80000</v>
      </c>
      <c r="F110" s="439">
        <f t="shared" si="6"/>
        <v>100</v>
      </c>
    </row>
    <row r="111" spans="1:6" ht="199.5" customHeight="1">
      <c r="A111" s="30"/>
      <c r="B111" s="86" t="s">
        <v>230</v>
      </c>
      <c r="C111" s="337" t="s">
        <v>228</v>
      </c>
      <c r="D111" s="338"/>
      <c r="E111" s="338"/>
      <c r="F111" s="335"/>
    </row>
    <row r="112" spans="1:6" ht="210" customHeight="1">
      <c r="A112" s="30"/>
      <c r="B112" s="69" t="s">
        <v>238</v>
      </c>
      <c r="C112" s="106" t="s">
        <v>152</v>
      </c>
      <c r="D112" s="82"/>
      <c r="E112" s="82"/>
      <c r="F112" s="441"/>
    </row>
    <row r="113" spans="1:6" ht="90" customHeight="1">
      <c r="A113" s="30"/>
      <c r="B113" s="332" t="s">
        <v>203</v>
      </c>
      <c r="C113" s="333" t="s">
        <v>229</v>
      </c>
      <c r="D113" s="339">
        <f>D114</f>
        <v>-974992.93</v>
      </c>
      <c r="E113" s="339">
        <f>E114</f>
        <v>-974992.93</v>
      </c>
      <c r="F113" s="335">
        <f t="shared" si="6"/>
        <v>100</v>
      </c>
    </row>
    <row r="114" spans="1:6" ht="102" customHeight="1">
      <c r="A114" s="30"/>
      <c r="B114" s="114" t="s">
        <v>231</v>
      </c>
      <c r="C114" s="113" t="s">
        <v>232</v>
      </c>
      <c r="D114" s="115">
        <v>-974992.93</v>
      </c>
      <c r="E114" s="115">
        <v>-974992.93</v>
      </c>
      <c r="F114" s="439">
        <f t="shared" si="6"/>
        <v>100</v>
      </c>
    </row>
    <row r="115" spans="1:6" ht="27.75" customHeight="1">
      <c r="A115" s="30"/>
      <c r="B115" s="329"/>
      <c r="C115" s="330" t="s">
        <v>64</v>
      </c>
      <c r="D115" s="331">
        <f>D7+D80</f>
        <v>168194807.64</v>
      </c>
      <c r="E115" s="331">
        <f>E7+E80</f>
        <v>108085202.40999998</v>
      </c>
      <c r="F115" s="440">
        <f>E115*100/D115</f>
        <v>64.261913864394</v>
      </c>
    </row>
    <row r="116" spans="1:6" ht="15.75">
      <c r="A116" s="34"/>
      <c r="B116" s="35"/>
      <c r="C116" s="21"/>
      <c r="D116" s="20"/>
      <c r="E116" s="20"/>
      <c r="F116" s="20"/>
    </row>
    <row r="117" spans="1:6" ht="15.75">
      <c r="A117" s="34"/>
      <c r="B117" s="21"/>
      <c r="C117" s="21"/>
      <c r="D117" s="20"/>
      <c r="E117" s="20"/>
      <c r="F117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hyperlinks>
    <hyperlink ref="C20" r:id="rId1" display="https://internet.garant.ru/#/document/5759555/entry/0"/>
    <hyperlink ref="C22" r:id="rId2" display="https://internet.garant.ru/#/document/5759555/entry/0"/>
    <hyperlink ref="C24" r:id="rId3" display="https://internet.garant.ru/#/document/5759555/entry/0"/>
    <hyperlink ref="C26" r:id="rId4" display="https://internet.garant.ru/#/document/5759555/entry/0"/>
  </hyperlink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B1">
      <selection activeCell="I29" sqref="I29"/>
    </sheetView>
  </sheetViews>
  <sheetFormatPr defaultColWidth="8.88671875" defaultRowHeight="12.75"/>
  <cols>
    <col min="1" max="1" width="0" style="23" hidden="1" customWidth="1"/>
    <col min="2" max="2" width="6.6640625" style="36" customWidth="1"/>
    <col min="3" max="3" width="33.21484375" style="36" customWidth="1"/>
    <col min="4" max="4" width="11.4453125" style="109" customWidth="1"/>
    <col min="5" max="5" width="10.4453125" style="37" customWidth="1"/>
    <col min="6" max="6" width="10.99609375" style="37" customWidth="1"/>
    <col min="7" max="7" width="13.10546875" style="37" customWidth="1"/>
    <col min="8" max="8" width="11.77734375" style="38" customWidth="1"/>
    <col min="9" max="9" width="8.88671875" style="37" customWidth="1"/>
    <col min="10" max="10" width="11.3359375" style="23" bestFit="1" customWidth="1"/>
    <col min="11" max="11" width="12.21484375" style="23" bestFit="1" customWidth="1"/>
    <col min="12" max="15" width="8.88671875" style="23" customWidth="1"/>
    <col min="16" max="16" width="9.88671875" style="23" customWidth="1"/>
    <col min="17" max="16384" width="8.88671875" style="23" customWidth="1"/>
  </cols>
  <sheetData>
    <row r="1" spans="1:12" ht="85.5" customHeight="1">
      <c r="A1" s="26"/>
      <c r="B1" s="622" t="s">
        <v>560</v>
      </c>
      <c r="C1" s="622"/>
      <c r="D1" s="622"/>
      <c r="E1" s="622"/>
      <c r="F1" s="622"/>
      <c r="H1" s="39"/>
      <c r="J1" s="53"/>
      <c r="K1" s="53"/>
      <c r="L1" s="53"/>
    </row>
    <row r="2" spans="1:6" ht="78.75" customHeight="1">
      <c r="A2" s="27"/>
      <c r="B2" s="623" t="s">
        <v>561</v>
      </c>
      <c r="C2" s="623"/>
      <c r="D2" s="623"/>
      <c r="E2" s="623"/>
      <c r="F2" s="623"/>
    </row>
    <row r="3" spans="1:6" ht="15.75">
      <c r="A3" s="28" t="s">
        <v>17</v>
      </c>
      <c r="B3" s="29"/>
      <c r="C3" s="29"/>
      <c r="D3" s="624" t="s">
        <v>176</v>
      </c>
      <c r="E3" s="624"/>
      <c r="F3" s="624"/>
    </row>
    <row r="4" spans="1:6" ht="15" customHeight="1">
      <c r="A4" s="30"/>
      <c r="B4" s="630" t="s">
        <v>177</v>
      </c>
      <c r="C4" s="625" t="s">
        <v>178</v>
      </c>
      <c r="D4" s="628" t="s">
        <v>3</v>
      </c>
      <c r="E4" s="628"/>
      <c r="F4" s="628"/>
    </row>
    <row r="5" spans="1:8" ht="12.75" customHeight="1">
      <c r="A5" s="30"/>
      <c r="B5" s="631"/>
      <c r="C5" s="626"/>
      <c r="D5" s="633" t="s">
        <v>542</v>
      </c>
      <c r="E5" s="629" t="s">
        <v>562</v>
      </c>
      <c r="F5" s="629" t="s">
        <v>543</v>
      </c>
      <c r="H5" s="111"/>
    </row>
    <row r="6" spans="1:6" ht="58.5" customHeight="1">
      <c r="A6" s="30"/>
      <c r="B6" s="632"/>
      <c r="C6" s="627"/>
      <c r="D6" s="633"/>
      <c r="E6" s="629"/>
      <c r="F6" s="629"/>
    </row>
    <row r="7" spans="1:9" ht="32.25" customHeight="1">
      <c r="A7" s="31"/>
      <c r="B7" s="99" t="s">
        <v>179</v>
      </c>
      <c r="C7" s="55" t="s">
        <v>180</v>
      </c>
      <c r="D7" s="75">
        <f>D8+D9+D11+D12+D10</f>
        <v>20782462.740000002</v>
      </c>
      <c r="E7" s="75">
        <f>E8+E9+E11+E12+E10</f>
        <v>9947940.889999999</v>
      </c>
      <c r="F7" s="94">
        <f>E7*100/D7</f>
        <v>47.866997354712915</v>
      </c>
      <c r="G7" s="100"/>
      <c r="H7" s="100"/>
      <c r="I7" s="100"/>
    </row>
    <row r="8" spans="1:9" ht="57.75" customHeight="1">
      <c r="A8" s="31"/>
      <c r="B8" s="101" t="s">
        <v>204</v>
      </c>
      <c r="C8" s="107" t="s">
        <v>206</v>
      </c>
      <c r="D8" s="76">
        <v>1301411.5</v>
      </c>
      <c r="E8" s="76">
        <v>436598.64</v>
      </c>
      <c r="F8" s="93">
        <f aca="true" t="shared" si="0" ref="F8:F33">E8*100/D8</f>
        <v>33.54808529047116</v>
      </c>
      <c r="G8" s="100"/>
      <c r="H8" s="100"/>
      <c r="I8" s="100"/>
    </row>
    <row r="9" spans="1:9" ht="98.25" customHeight="1">
      <c r="A9" s="31"/>
      <c r="B9" s="101" t="s">
        <v>181</v>
      </c>
      <c r="C9" s="102" t="s">
        <v>6</v>
      </c>
      <c r="D9" s="76">
        <v>9224427.91</v>
      </c>
      <c r="E9" s="76">
        <v>5479920.5</v>
      </c>
      <c r="F9" s="93">
        <f t="shared" si="0"/>
        <v>59.4066163611007</v>
      </c>
      <c r="G9" s="100"/>
      <c r="H9" s="100"/>
      <c r="I9" s="100"/>
    </row>
    <row r="10" spans="1:9" ht="69" customHeight="1">
      <c r="A10" s="31"/>
      <c r="B10" s="101" t="s">
        <v>578</v>
      </c>
      <c r="C10" s="102" t="s">
        <v>579</v>
      </c>
      <c r="D10" s="76">
        <v>806680.93</v>
      </c>
      <c r="E10" s="76">
        <v>181026.19</v>
      </c>
      <c r="F10" s="93">
        <f t="shared" si="0"/>
        <v>22.440866427820474</v>
      </c>
      <c r="G10" s="100"/>
      <c r="H10" s="100"/>
      <c r="I10" s="100"/>
    </row>
    <row r="11" spans="1:9" ht="15.75">
      <c r="A11" s="30"/>
      <c r="B11" s="101" t="s">
        <v>182</v>
      </c>
      <c r="C11" s="102" t="s">
        <v>7</v>
      </c>
      <c r="D11" s="76">
        <v>100000</v>
      </c>
      <c r="E11" s="76"/>
      <c r="F11" s="93">
        <f t="shared" si="0"/>
        <v>0</v>
      </c>
      <c r="G11" s="100"/>
      <c r="H11" s="100"/>
      <c r="I11" s="100"/>
    </row>
    <row r="12" spans="1:10" ht="21" customHeight="1">
      <c r="A12" s="30"/>
      <c r="B12" s="101" t="s">
        <v>183</v>
      </c>
      <c r="C12" s="102" t="s">
        <v>8</v>
      </c>
      <c r="D12" s="76">
        <v>9349942.4</v>
      </c>
      <c r="E12" s="76">
        <v>3850395.56</v>
      </c>
      <c r="F12" s="93">
        <f t="shared" si="0"/>
        <v>41.1809548687701</v>
      </c>
      <c r="G12" s="116"/>
      <c r="H12" s="100"/>
      <c r="I12" s="100"/>
      <c r="J12" s="117"/>
    </row>
    <row r="13" spans="1:9" ht="31.5" customHeight="1">
      <c r="A13" s="30"/>
      <c r="B13" s="99" t="s">
        <v>184</v>
      </c>
      <c r="C13" s="103" t="s">
        <v>63</v>
      </c>
      <c r="D13" s="75">
        <f>D14</f>
        <v>929040</v>
      </c>
      <c r="E13" s="75">
        <f>E14</f>
        <v>101293</v>
      </c>
      <c r="F13" s="94">
        <f t="shared" si="0"/>
        <v>10.902975114096272</v>
      </c>
      <c r="G13" s="100"/>
      <c r="H13" s="100"/>
      <c r="I13" s="100"/>
    </row>
    <row r="14" spans="1:9" ht="65.25" customHeight="1">
      <c r="A14" s="30"/>
      <c r="B14" s="101" t="s">
        <v>249</v>
      </c>
      <c r="C14" s="102" t="s">
        <v>250</v>
      </c>
      <c r="D14" s="76">
        <v>929040</v>
      </c>
      <c r="E14" s="76">
        <v>101293</v>
      </c>
      <c r="F14" s="93">
        <f t="shared" si="0"/>
        <v>10.902975114096272</v>
      </c>
      <c r="G14" s="100"/>
      <c r="H14" s="116"/>
      <c r="I14" s="100"/>
    </row>
    <row r="15" spans="1:9" ht="18" customHeight="1">
      <c r="A15" s="30"/>
      <c r="B15" s="99" t="s">
        <v>185</v>
      </c>
      <c r="C15" s="103" t="s">
        <v>82</v>
      </c>
      <c r="D15" s="75">
        <f>D17+D18+D16</f>
        <v>57764301.75</v>
      </c>
      <c r="E15" s="75">
        <f>E17+E18+E16</f>
        <v>32453218.439999998</v>
      </c>
      <c r="F15" s="94">
        <f t="shared" si="0"/>
        <v>56.1821357773099</v>
      </c>
      <c r="G15" s="100"/>
      <c r="H15" s="100"/>
      <c r="I15" s="100"/>
    </row>
    <row r="16" spans="1:9" ht="18" customHeight="1">
      <c r="A16" s="30"/>
      <c r="B16" s="101" t="s">
        <v>205</v>
      </c>
      <c r="C16" s="108" t="s">
        <v>207</v>
      </c>
      <c r="D16" s="76">
        <v>100000</v>
      </c>
      <c r="E16" s="76"/>
      <c r="F16" s="93">
        <f t="shared" si="0"/>
        <v>0</v>
      </c>
      <c r="G16" s="100"/>
      <c r="H16" s="100"/>
      <c r="I16" s="100"/>
    </row>
    <row r="17" spans="1:9" ht="18" customHeight="1">
      <c r="A17" s="30"/>
      <c r="B17" s="101" t="s">
        <v>186</v>
      </c>
      <c r="C17" s="102" t="s">
        <v>187</v>
      </c>
      <c r="D17" s="76">
        <v>57164301.75</v>
      </c>
      <c r="E17" s="76">
        <v>32254170.72</v>
      </c>
      <c r="F17" s="93">
        <f t="shared" si="0"/>
        <v>56.42362406709533</v>
      </c>
      <c r="G17" s="104"/>
      <c r="H17" s="100"/>
      <c r="I17" s="100"/>
    </row>
    <row r="18" spans="1:9" ht="19.5" customHeight="1">
      <c r="A18" s="30"/>
      <c r="B18" s="101" t="s">
        <v>188</v>
      </c>
      <c r="C18" s="102" t="s">
        <v>83</v>
      </c>
      <c r="D18" s="76">
        <v>500000</v>
      </c>
      <c r="E18" s="76">
        <v>199047.72</v>
      </c>
      <c r="F18" s="93">
        <f t="shared" si="0"/>
        <v>39.809544</v>
      </c>
      <c r="G18" s="104"/>
      <c r="H18" s="100"/>
      <c r="I18" s="100"/>
    </row>
    <row r="19" spans="1:9" ht="33" customHeight="1">
      <c r="A19" s="30"/>
      <c r="B19" s="99" t="s">
        <v>189</v>
      </c>
      <c r="C19" s="103" t="s">
        <v>12</v>
      </c>
      <c r="D19" s="75">
        <f>D20+D21+D22+D23</f>
        <v>71578252.43</v>
      </c>
      <c r="E19" s="75">
        <f>E20+E21+E22+E23</f>
        <v>51003590.76</v>
      </c>
      <c r="F19" s="94">
        <f t="shared" si="0"/>
        <v>71.25570830313158</v>
      </c>
      <c r="G19" s="116"/>
      <c r="H19" s="100"/>
      <c r="I19" s="100"/>
    </row>
    <row r="20" spans="1:8" ht="18" customHeight="1">
      <c r="A20" s="30"/>
      <c r="B20" s="101" t="s">
        <v>190</v>
      </c>
      <c r="C20" s="102" t="s">
        <v>13</v>
      </c>
      <c r="D20" s="76">
        <v>4666300</v>
      </c>
      <c r="E20" s="76">
        <v>1816031.93</v>
      </c>
      <c r="F20" s="93">
        <f t="shared" si="0"/>
        <v>38.91802777361078</v>
      </c>
      <c r="H20" s="100"/>
    </row>
    <row r="21" spans="1:8" ht="18" customHeight="1">
      <c r="A21" s="30"/>
      <c r="B21" s="101" t="s">
        <v>191</v>
      </c>
      <c r="C21" s="102" t="s">
        <v>14</v>
      </c>
      <c r="D21" s="76">
        <v>642150</v>
      </c>
      <c r="E21" s="76">
        <v>378969.5</v>
      </c>
      <c r="F21" s="93">
        <f t="shared" si="0"/>
        <v>59.01572841236471</v>
      </c>
      <c r="H21" s="100"/>
    </row>
    <row r="22" spans="1:8" ht="15" customHeight="1">
      <c r="A22" s="30"/>
      <c r="B22" s="101" t="s">
        <v>192</v>
      </c>
      <c r="C22" s="102" t="s">
        <v>15</v>
      </c>
      <c r="D22" s="76">
        <v>14493508.83</v>
      </c>
      <c r="E22" s="76">
        <v>4515032.6</v>
      </c>
      <c r="F22" s="93">
        <f t="shared" si="0"/>
        <v>31.152101626725262</v>
      </c>
      <c r="H22" s="100"/>
    </row>
    <row r="23" spans="1:8" ht="34.5" customHeight="1">
      <c r="A23" s="30"/>
      <c r="B23" s="101" t="s">
        <v>193</v>
      </c>
      <c r="C23" s="102" t="s">
        <v>194</v>
      </c>
      <c r="D23" s="76">
        <v>51776293.6</v>
      </c>
      <c r="E23" s="76">
        <v>44293556.73</v>
      </c>
      <c r="F23" s="93">
        <f t="shared" si="0"/>
        <v>85.54794800916379</v>
      </c>
      <c r="H23" s="100"/>
    </row>
    <row r="24" spans="1:9" ht="14.25" customHeight="1">
      <c r="A24" s="30"/>
      <c r="B24" s="99" t="s">
        <v>195</v>
      </c>
      <c r="C24" s="103" t="s">
        <v>84</v>
      </c>
      <c r="D24" s="75">
        <f>D25</f>
        <v>24000</v>
      </c>
      <c r="E24" s="75">
        <f>E25</f>
        <v>21000</v>
      </c>
      <c r="F24" s="443">
        <f t="shared" si="0"/>
        <v>87.5</v>
      </c>
      <c r="G24" s="100"/>
      <c r="H24" s="116"/>
      <c r="I24" s="100"/>
    </row>
    <row r="25" spans="1:9" ht="19.5" customHeight="1">
      <c r="A25" s="30"/>
      <c r="B25" s="101" t="s">
        <v>196</v>
      </c>
      <c r="C25" s="102" t="s">
        <v>5</v>
      </c>
      <c r="D25" s="76">
        <v>24000</v>
      </c>
      <c r="E25" s="76">
        <v>21000</v>
      </c>
      <c r="F25" s="438">
        <f t="shared" si="0"/>
        <v>87.5</v>
      </c>
      <c r="G25" s="100"/>
      <c r="H25" s="100"/>
      <c r="I25" s="100"/>
    </row>
    <row r="26" spans="1:9" ht="18" customHeight="1">
      <c r="A26" s="30"/>
      <c r="B26" s="99" t="s">
        <v>197</v>
      </c>
      <c r="C26" s="103" t="s">
        <v>85</v>
      </c>
      <c r="D26" s="75">
        <f>D27</f>
        <v>24379678.8</v>
      </c>
      <c r="E26" s="75">
        <f>E27</f>
        <v>11788751.31</v>
      </c>
      <c r="F26" s="94">
        <f t="shared" si="0"/>
        <v>48.35482619237789</v>
      </c>
      <c r="G26" s="100"/>
      <c r="H26" s="116"/>
      <c r="I26" s="100"/>
    </row>
    <row r="27" spans="1:11" ht="15.75" customHeight="1">
      <c r="A27" s="30"/>
      <c r="B27" s="101" t="s">
        <v>198</v>
      </c>
      <c r="C27" s="102" t="s">
        <v>86</v>
      </c>
      <c r="D27" s="77">
        <v>24379678.8</v>
      </c>
      <c r="E27" s="77">
        <v>11788751.31</v>
      </c>
      <c r="F27" s="93">
        <f t="shared" si="0"/>
        <v>48.35482619237789</v>
      </c>
      <c r="G27" s="118"/>
      <c r="H27" s="118"/>
      <c r="I27" s="118"/>
      <c r="J27" s="119"/>
      <c r="K27" s="117"/>
    </row>
    <row r="28" spans="1:9" ht="16.5" customHeight="1">
      <c r="A28" s="30"/>
      <c r="B28" s="101" t="s">
        <v>199</v>
      </c>
      <c r="C28" s="103" t="s">
        <v>87</v>
      </c>
      <c r="D28" s="78">
        <f>D29+D30</f>
        <v>247484</v>
      </c>
      <c r="E28" s="78">
        <f>E29+E30</f>
        <v>119000</v>
      </c>
      <c r="F28" s="94">
        <f t="shared" si="0"/>
        <v>48.08391653601849</v>
      </c>
      <c r="G28" s="100"/>
      <c r="H28" s="100"/>
      <c r="I28" s="100"/>
    </row>
    <row r="29" spans="1:9" ht="17.25" customHeight="1">
      <c r="A29" s="30"/>
      <c r="B29" s="101" t="s">
        <v>200</v>
      </c>
      <c r="C29" s="102" t="s">
        <v>88</v>
      </c>
      <c r="D29" s="77">
        <v>185000</v>
      </c>
      <c r="E29" s="92">
        <v>89000</v>
      </c>
      <c r="F29" s="93">
        <f t="shared" si="0"/>
        <v>48.108108108108105</v>
      </c>
      <c r="G29" s="100"/>
      <c r="H29" s="100"/>
      <c r="I29" s="100"/>
    </row>
    <row r="30" spans="1:9" ht="20.25" customHeight="1">
      <c r="A30" s="30"/>
      <c r="B30" s="101" t="s">
        <v>201</v>
      </c>
      <c r="C30" s="102" t="s">
        <v>89</v>
      </c>
      <c r="D30" s="76">
        <v>62484</v>
      </c>
      <c r="E30" s="76">
        <v>30000</v>
      </c>
      <c r="F30" s="438">
        <f t="shared" si="0"/>
        <v>48.012291146533514</v>
      </c>
      <c r="G30" s="100"/>
      <c r="H30" s="116"/>
      <c r="I30" s="100"/>
    </row>
    <row r="31" spans="1:9" ht="33" customHeight="1">
      <c r="A31" s="30"/>
      <c r="B31" s="105">
        <v>1100</v>
      </c>
      <c r="C31" s="103" t="s">
        <v>214</v>
      </c>
      <c r="D31" s="75">
        <f>D32</f>
        <v>684780.75</v>
      </c>
      <c r="E31" s="75">
        <f>E32</f>
        <v>355319.97</v>
      </c>
      <c r="F31" s="94">
        <f t="shared" si="0"/>
        <v>51.88813645827515</v>
      </c>
      <c r="G31" s="100"/>
      <c r="H31" s="100"/>
      <c r="I31" s="100"/>
    </row>
    <row r="32" spans="1:6" ht="15.75" customHeight="1">
      <c r="A32" s="30"/>
      <c r="B32" s="61">
        <v>1101</v>
      </c>
      <c r="C32" s="50" t="s">
        <v>112</v>
      </c>
      <c r="D32" s="76">
        <v>684780.75</v>
      </c>
      <c r="E32" s="76">
        <v>355319.97</v>
      </c>
      <c r="F32" s="93">
        <f t="shared" si="0"/>
        <v>51.88813645827515</v>
      </c>
    </row>
    <row r="33" spans="1:9" ht="19.5" customHeight="1">
      <c r="A33" s="30"/>
      <c r="B33" s="56"/>
      <c r="C33" s="57" t="s">
        <v>202</v>
      </c>
      <c r="D33" s="78">
        <f>D7+D13+D15+D19+D24+D26+D28+D31</f>
        <v>176390000.47000003</v>
      </c>
      <c r="E33" s="78">
        <f>E7+E13+E15+E19+E24+E26+E28+E31</f>
        <v>105790114.37</v>
      </c>
      <c r="F33" s="94">
        <f t="shared" si="0"/>
        <v>59.97511995471224</v>
      </c>
      <c r="G33" s="100"/>
      <c r="H33" s="100"/>
      <c r="I33" s="10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29921259842519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130" zoomScaleNormal="160" zoomScaleSheetLayoutView="130" zoomScalePageLayoutView="0" workbookViewId="0" topLeftCell="A174">
      <selection activeCell="E139" sqref="E139"/>
    </sheetView>
  </sheetViews>
  <sheetFormatPr defaultColWidth="8.88671875" defaultRowHeight="12.75"/>
  <cols>
    <col min="1" max="1" width="26.4453125" style="120" customWidth="1"/>
    <col min="2" max="2" width="13.77734375" style="173" customWidth="1"/>
    <col min="3" max="3" width="4.6640625" style="173" customWidth="1"/>
    <col min="4" max="4" width="10.99609375" style="173" customWidth="1"/>
    <col min="5" max="5" width="12.88671875" style="173" customWidth="1"/>
    <col min="6" max="6" width="12.10546875" style="173" hidden="1" customWidth="1"/>
    <col min="7" max="7" width="11.10546875" style="173" customWidth="1"/>
    <col min="8" max="8" width="11.4453125" style="121" hidden="1" customWidth="1"/>
    <col min="9" max="9" width="9.3359375" style="121" hidden="1" customWidth="1"/>
    <col min="10" max="11" width="8.88671875" style="121" hidden="1" customWidth="1"/>
    <col min="12" max="16384" width="8.88671875" style="121" customWidth="1"/>
  </cols>
  <sheetData>
    <row r="1" spans="2:7" ht="78" customHeight="1">
      <c r="B1" s="634" t="s">
        <v>566</v>
      </c>
      <c r="C1" s="635"/>
      <c r="D1" s="635"/>
      <c r="E1" s="635"/>
      <c r="F1" s="635"/>
      <c r="G1" s="635"/>
    </row>
    <row r="2" spans="1:7" ht="76.5" customHeight="1">
      <c r="A2" s="636" t="s">
        <v>565</v>
      </c>
      <c r="B2" s="636"/>
      <c r="C2" s="636"/>
      <c r="D2" s="636"/>
      <c r="E2" s="636"/>
      <c r="F2" s="636"/>
      <c r="G2" s="636"/>
    </row>
    <row r="3" spans="1:7" ht="18" customHeight="1">
      <c r="A3" s="637" t="s">
        <v>16</v>
      </c>
      <c r="B3" s="638" t="s">
        <v>261</v>
      </c>
      <c r="C3" s="640" t="s">
        <v>262</v>
      </c>
      <c r="D3" s="642" t="s">
        <v>263</v>
      </c>
      <c r="E3" s="642"/>
      <c r="F3" s="642"/>
      <c r="G3" s="642"/>
    </row>
    <row r="4" spans="1:7" ht="81.75" customHeight="1">
      <c r="A4" s="637" t="s">
        <v>264</v>
      </c>
      <c r="B4" s="639" t="s">
        <v>264</v>
      </c>
      <c r="C4" s="641" t="s">
        <v>264</v>
      </c>
      <c r="D4" s="122" t="s">
        <v>542</v>
      </c>
      <c r="E4" s="354" t="s">
        <v>562</v>
      </c>
      <c r="F4" s="354" t="s">
        <v>486</v>
      </c>
      <c r="G4" s="354" t="s">
        <v>543</v>
      </c>
    </row>
    <row r="5" spans="1:7" ht="38.25" customHeight="1">
      <c r="A5" s="123" t="s">
        <v>265</v>
      </c>
      <c r="B5" s="369"/>
      <c r="C5" s="403"/>
      <c r="D5" s="553">
        <f>D6+D11++D16+D23+D27+D32+D44+D48+D52+D56+D61+D65+D91+D95+D99+D103+D107+D114+D130</f>
        <v>148717514.13</v>
      </c>
      <c r="E5" s="553">
        <f>E6+E11++E16+E23+E27+E32+E44+E48+E52+E56+E61+E65+E91+E95+E99+E103+E107+E114+E130</f>
        <v>95215605.47</v>
      </c>
      <c r="F5" s="553">
        <f>F6+F11+F16+F23+F27+F32+F44+F48+F52+F56+F61+F65+F91+F95+F99+F103+F107+F114+F130</f>
        <v>0</v>
      </c>
      <c r="G5" s="554">
        <f aca="true" t="shared" si="0" ref="G5:G33">E5*100/D5</f>
        <v>64.02447353091728</v>
      </c>
    </row>
    <row r="6" spans="1:7" ht="39.75" customHeight="1">
      <c r="A6" s="124" t="s">
        <v>266</v>
      </c>
      <c r="B6" s="370" t="s">
        <v>267</v>
      </c>
      <c r="C6" s="404"/>
      <c r="D6" s="513">
        <f>D9+D10</f>
        <v>40605</v>
      </c>
      <c r="E6" s="513">
        <f>E9+E10</f>
        <v>40605</v>
      </c>
      <c r="F6" s="513"/>
      <c r="G6" s="514">
        <f t="shared" si="0"/>
        <v>100</v>
      </c>
    </row>
    <row r="7" spans="1:7" s="125" customFormat="1" ht="21.75" customHeight="1">
      <c r="A7" s="405" t="s">
        <v>268</v>
      </c>
      <c r="B7" s="378" t="s">
        <v>269</v>
      </c>
      <c r="C7" s="405"/>
      <c r="D7" s="507">
        <f>D8</f>
        <v>40605</v>
      </c>
      <c r="E7" s="507">
        <f>E8</f>
        <v>40605</v>
      </c>
      <c r="F7" s="507"/>
      <c r="G7" s="516">
        <f t="shared" si="0"/>
        <v>100</v>
      </c>
    </row>
    <row r="8" spans="1:7" s="125" customFormat="1" ht="30" customHeight="1">
      <c r="A8" s="405" t="s">
        <v>270</v>
      </c>
      <c r="B8" s="378" t="s">
        <v>271</v>
      </c>
      <c r="C8" s="405"/>
      <c r="D8" s="507">
        <f>D9+D10</f>
        <v>40605</v>
      </c>
      <c r="E8" s="507">
        <f>E9+E10</f>
        <v>40605</v>
      </c>
      <c r="F8" s="507">
        <f>F9+F10</f>
        <v>0</v>
      </c>
      <c r="G8" s="516">
        <f t="shared" si="0"/>
        <v>100</v>
      </c>
    </row>
    <row r="9" spans="1:7" ht="64.5" customHeight="1">
      <c r="A9" s="126" t="s">
        <v>272</v>
      </c>
      <c r="B9" s="371" t="s">
        <v>273</v>
      </c>
      <c r="C9" s="368">
        <v>200</v>
      </c>
      <c r="D9" s="501">
        <v>3250</v>
      </c>
      <c r="E9" s="512">
        <v>3250</v>
      </c>
      <c r="F9" s="512"/>
      <c r="G9" s="516">
        <f t="shared" si="0"/>
        <v>100</v>
      </c>
    </row>
    <row r="10" spans="1:7" ht="67.5" customHeight="1">
      <c r="A10" s="126" t="s">
        <v>272</v>
      </c>
      <c r="B10" s="371" t="s">
        <v>273</v>
      </c>
      <c r="C10" s="368">
        <v>300</v>
      </c>
      <c r="D10" s="512">
        <v>37355</v>
      </c>
      <c r="E10" s="512">
        <v>37355</v>
      </c>
      <c r="F10" s="512"/>
      <c r="G10" s="516">
        <f t="shared" si="0"/>
        <v>100</v>
      </c>
    </row>
    <row r="11" spans="1:7" ht="44.25" customHeight="1">
      <c r="A11" s="124" t="s">
        <v>274</v>
      </c>
      <c r="B11" s="370" t="s">
        <v>275</v>
      </c>
      <c r="C11" s="406"/>
      <c r="D11" s="513">
        <f>D12</f>
        <v>6931605.86</v>
      </c>
      <c r="E11" s="513">
        <f>E12</f>
        <v>3093127.78</v>
      </c>
      <c r="F11" s="510"/>
      <c r="G11" s="511">
        <f t="shared" si="0"/>
        <v>44.623538072893254</v>
      </c>
    </row>
    <row r="12" spans="1:7" s="125" customFormat="1" ht="21" customHeight="1">
      <c r="A12" s="405" t="s">
        <v>268</v>
      </c>
      <c r="B12" s="378" t="s">
        <v>276</v>
      </c>
      <c r="C12" s="407"/>
      <c r="D12" s="501">
        <f>D13</f>
        <v>6931605.86</v>
      </c>
      <c r="E12" s="501">
        <f>E13</f>
        <v>3093127.78</v>
      </c>
      <c r="F12" s="512"/>
      <c r="G12" s="508">
        <f t="shared" si="0"/>
        <v>44.623538072893254</v>
      </c>
    </row>
    <row r="13" spans="1:7" s="125" customFormat="1" ht="36.75" customHeight="1">
      <c r="A13" s="405" t="s">
        <v>277</v>
      </c>
      <c r="B13" s="378" t="s">
        <v>278</v>
      </c>
      <c r="C13" s="407"/>
      <c r="D13" s="501">
        <f>D14+D15</f>
        <v>6931605.86</v>
      </c>
      <c r="E13" s="501">
        <f>E14+E15</f>
        <v>3093127.78</v>
      </c>
      <c r="F13" s="512"/>
      <c r="G13" s="508">
        <f t="shared" si="0"/>
        <v>44.623538072893254</v>
      </c>
    </row>
    <row r="14" spans="1:7" ht="63" customHeight="1">
      <c r="A14" s="127" t="s">
        <v>279</v>
      </c>
      <c r="B14" s="371" t="s">
        <v>280</v>
      </c>
      <c r="C14" s="368">
        <v>200</v>
      </c>
      <c r="D14" s="501">
        <v>6928605.86</v>
      </c>
      <c r="E14" s="501">
        <v>3090127.78</v>
      </c>
      <c r="F14" s="512"/>
      <c r="G14" s="508">
        <f t="shared" si="0"/>
        <v>44.599560754925086</v>
      </c>
    </row>
    <row r="15" spans="1:7" ht="63" customHeight="1">
      <c r="A15" s="127" t="s">
        <v>279</v>
      </c>
      <c r="B15" s="371" t="s">
        <v>280</v>
      </c>
      <c r="C15" s="368">
        <v>800</v>
      </c>
      <c r="D15" s="512">
        <v>3000</v>
      </c>
      <c r="E15" s="512">
        <v>3000</v>
      </c>
      <c r="F15" s="512"/>
      <c r="G15" s="508">
        <f t="shared" si="0"/>
        <v>100</v>
      </c>
    </row>
    <row r="16" spans="1:7" ht="63.75" customHeight="1">
      <c r="A16" s="128" t="s">
        <v>281</v>
      </c>
      <c r="B16" s="370" t="s">
        <v>282</v>
      </c>
      <c r="C16" s="406"/>
      <c r="D16" s="513">
        <f>D18</f>
        <v>428000</v>
      </c>
      <c r="E16" s="513">
        <f>E18</f>
        <v>313424.94</v>
      </c>
      <c r="F16" s="510"/>
      <c r="G16" s="511">
        <f t="shared" si="0"/>
        <v>73.2301261682243</v>
      </c>
    </row>
    <row r="17" spans="1:7" ht="24" customHeight="1">
      <c r="A17" s="405" t="s">
        <v>268</v>
      </c>
      <c r="B17" s="378" t="s">
        <v>283</v>
      </c>
      <c r="C17" s="407"/>
      <c r="D17" s="507">
        <f>D18</f>
        <v>428000</v>
      </c>
      <c r="E17" s="507">
        <f>E18</f>
        <v>313424.94</v>
      </c>
      <c r="F17" s="507">
        <f>F18</f>
        <v>0</v>
      </c>
      <c r="G17" s="508">
        <f t="shared" si="0"/>
        <v>73.2301261682243</v>
      </c>
    </row>
    <row r="18" spans="1:7" ht="30" customHeight="1">
      <c r="A18" s="126" t="s">
        <v>284</v>
      </c>
      <c r="B18" s="371" t="s">
        <v>285</v>
      </c>
      <c r="C18" s="368"/>
      <c r="D18" s="501">
        <f>D19+D20+D21+D22</f>
        <v>428000</v>
      </c>
      <c r="E18" s="501">
        <f>E19+E20+E21+E22</f>
        <v>313424.94</v>
      </c>
      <c r="F18" s="512"/>
      <c r="G18" s="508">
        <f t="shared" si="0"/>
        <v>73.2301261682243</v>
      </c>
    </row>
    <row r="19" spans="1:7" ht="51.75" customHeight="1">
      <c r="A19" s="129" t="s">
        <v>286</v>
      </c>
      <c r="B19" s="372" t="s">
        <v>287</v>
      </c>
      <c r="C19" s="368">
        <v>200</v>
      </c>
      <c r="D19" s="501">
        <v>200000</v>
      </c>
      <c r="E19" s="501">
        <v>145229.65</v>
      </c>
      <c r="F19" s="501"/>
      <c r="G19" s="508">
        <f t="shared" si="0"/>
        <v>72.614825</v>
      </c>
    </row>
    <row r="20" spans="1:7" ht="41.25" customHeight="1">
      <c r="A20" s="129" t="s">
        <v>288</v>
      </c>
      <c r="B20" s="372" t="s">
        <v>289</v>
      </c>
      <c r="C20" s="368">
        <v>200</v>
      </c>
      <c r="D20" s="501">
        <v>200000</v>
      </c>
      <c r="E20" s="501">
        <v>152744.59</v>
      </c>
      <c r="F20" s="501"/>
      <c r="G20" s="508">
        <f t="shared" si="0"/>
        <v>76.372295</v>
      </c>
    </row>
    <row r="21" spans="1:7" ht="40.5" customHeight="1">
      <c r="A21" s="129" t="s">
        <v>290</v>
      </c>
      <c r="B21" s="372" t="s">
        <v>291</v>
      </c>
      <c r="C21" s="368">
        <v>200</v>
      </c>
      <c r="D21" s="501">
        <v>20000</v>
      </c>
      <c r="E21" s="501">
        <v>11050.7</v>
      </c>
      <c r="F21" s="501"/>
      <c r="G21" s="508">
        <f t="shared" si="0"/>
        <v>55.2535</v>
      </c>
    </row>
    <row r="22" spans="1:7" ht="46.5" customHeight="1">
      <c r="A22" s="129" t="s">
        <v>292</v>
      </c>
      <c r="B22" s="372" t="s">
        <v>293</v>
      </c>
      <c r="C22" s="368">
        <v>200</v>
      </c>
      <c r="D22" s="501">
        <v>8000</v>
      </c>
      <c r="E22" s="501">
        <v>4400</v>
      </c>
      <c r="F22" s="501"/>
      <c r="G22" s="508">
        <f t="shared" si="0"/>
        <v>55</v>
      </c>
    </row>
    <row r="23" spans="1:7" ht="78.75" customHeight="1">
      <c r="A23" s="130" t="s">
        <v>294</v>
      </c>
      <c r="B23" s="124" t="s">
        <v>295</v>
      </c>
      <c r="C23" s="406"/>
      <c r="D23" s="513">
        <f>D26</f>
        <v>147482</v>
      </c>
      <c r="E23" s="513">
        <f>E26</f>
        <v>21243</v>
      </c>
      <c r="F23" s="510"/>
      <c r="G23" s="511">
        <f t="shared" si="0"/>
        <v>14.403791649150405</v>
      </c>
    </row>
    <row r="24" spans="1:7" ht="21.75" customHeight="1">
      <c r="A24" s="405" t="s">
        <v>268</v>
      </c>
      <c r="B24" s="557" t="s">
        <v>296</v>
      </c>
      <c r="C24" s="407"/>
      <c r="D24" s="507">
        <f>D25</f>
        <v>147482</v>
      </c>
      <c r="E24" s="507">
        <f>E25</f>
        <v>21243</v>
      </c>
      <c r="F24" s="507"/>
      <c r="G24" s="508">
        <f t="shared" si="0"/>
        <v>14.403791649150405</v>
      </c>
    </row>
    <row r="25" spans="1:7" ht="44.25" customHeight="1">
      <c r="A25" s="126" t="s">
        <v>297</v>
      </c>
      <c r="B25" s="557" t="s">
        <v>298</v>
      </c>
      <c r="C25" s="407"/>
      <c r="D25" s="507">
        <f>D26</f>
        <v>147482</v>
      </c>
      <c r="E25" s="507">
        <f>E26</f>
        <v>21243</v>
      </c>
      <c r="F25" s="507"/>
      <c r="G25" s="508">
        <f t="shared" si="0"/>
        <v>14.403791649150405</v>
      </c>
    </row>
    <row r="26" spans="1:7" ht="44.25" customHeight="1">
      <c r="A26" s="126" t="s">
        <v>299</v>
      </c>
      <c r="B26" s="367" t="s">
        <v>300</v>
      </c>
      <c r="C26" s="368">
        <v>200</v>
      </c>
      <c r="D26" s="501">
        <v>147482</v>
      </c>
      <c r="E26" s="501">
        <v>21243</v>
      </c>
      <c r="F26" s="501"/>
      <c r="G26" s="508">
        <f t="shared" si="0"/>
        <v>14.403791649150405</v>
      </c>
    </row>
    <row r="27" spans="1:8" ht="81" customHeight="1">
      <c r="A27" s="130" t="s">
        <v>301</v>
      </c>
      <c r="B27" s="370">
        <v>1500000000</v>
      </c>
      <c r="C27" s="406"/>
      <c r="D27" s="513">
        <f>D28</f>
        <v>115920</v>
      </c>
      <c r="E27" s="513">
        <f>E28</f>
        <v>50050</v>
      </c>
      <c r="F27" s="513">
        <f>F28</f>
        <v>0</v>
      </c>
      <c r="G27" s="511">
        <f t="shared" si="0"/>
        <v>43.17632850241546</v>
      </c>
      <c r="H27" s="131"/>
    </row>
    <row r="28" spans="1:8" ht="25.5" customHeight="1">
      <c r="A28" s="405" t="s">
        <v>268</v>
      </c>
      <c r="B28" s="519">
        <v>1520000000</v>
      </c>
      <c r="C28" s="407"/>
      <c r="D28" s="507">
        <f>D29</f>
        <v>115920</v>
      </c>
      <c r="E28" s="507">
        <f>E29</f>
        <v>50050</v>
      </c>
      <c r="F28" s="507"/>
      <c r="G28" s="508">
        <f t="shared" si="0"/>
        <v>43.17632850241546</v>
      </c>
      <c r="H28" s="131"/>
    </row>
    <row r="29" spans="1:8" ht="66" customHeight="1">
      <c r="A29" s="558" t="s">
        <v>302</v>
      </c>
      <c r="B29" s="519">
        <v>1520100000</v>
      </c>
      <c r="C29" s="407"/>
      <c r="D29" s="507">
        <f>D30+D31</f>
        <v>115920</v>
      </c>
      <c r="E29" s="507">
        <f>E30+E31</f>
        <v>50050</v>
      </c>
      <c r="F29" s="507"/>
      <c r="G29" s="508">
        <f t="shared" si="0"/>
        <v>43.17632850241546</v>
      </c>
      <c r="H29" s="131"/>
    </row>
    <row r="30" spans="1:8" ht="66" customHeight="1">
      <c r="A30" s="132" t="s">
        <v>302</v>
      </c>
      <c r="B30" s="373" t="s">
        <v>303</v>
      </c>
      <c r="C30" s="407">
        <v>100</v>
      </c>
      <c r="D30" s="507">
        <v>3000</v>
      </c>
      <c r="E30" s="507">
        <v>3000</v>
      </c>
      <c r="F30" s="507"/>
      <c r="G30" s="516">
        <f t="shared" si="0"/>
        <v>100</v>
      </c>
      <c r="H30" s="131"/>
    </row>
    <row r="31" spans="1:7" s="125" customFormat="1" ht="49.5" customHeight="1">
      <c r="A31" s="132" t="s">
        <v>302</v>
      </c>
      <c r="B31" s="373" t="s">
        <v>303</v>
      </c>
      <c r="C31" s="408">
        <v>200</v>
      </c>
      <c r="D31" s="518">
        <v>112920</v>
      </c>
      <c r="E31" s="518">
        <v>47050</v>
      </c>
      <c r="F31" s="518"/>
      <c r="G31" s="508">
        <f t="shared" si="0"/>
        <v>41.666666666666664</v>
      </c>
    </row>
    <row r="32" spans="1:7" ht="104.25" customHeight="1">
      <c r="A32" s="133" t="s">
        <v>304</v>
      </c>
      <c r="B32" s="374" t="s">
        <v>305</v>
      </c>
      <c r="C32" s="409"/>
      <c r="D32" s="521">
        <f>D33</f>
        <v>54642696.75</v>
      </c>
      <c r="E32" s="521">
        <f>E33</f>
        <v>32254170.72</v>
      </c>
      <c r="F32" s="479"/>
      <c r="G32" s="522">
        <f t="shared" si="0"/>
        <v>59.02741379615383</v>
      </c>
    </row>
    <row r="33" spans="1:7" ht="24.75" customHeight="1">
      <c r="A33" s="405" t="s">
        <v>268</v>
      </c>
      <c r="B33" s="378" t="s">
        <v>306</v>
      </c>
      <c r="C33" s="407"/>
      <c r="D33" s="507">
        <f>D34</f>
        <v>54642696.75</v>
      </c>
      <c r="E33" s="507">
        <f>E34</f>
        <v>32254170.72</v>
      </c>
      <c r="F33" s="484"/>
      <c r="G33" s="508">
        <f t="shared" si="0"/>
        <v>59.02741379615383</v>
      </c>
    </row>
    <row r="34" spans="1:7" ht="55.5" customHeight="1">
      <c r="A34" s="558" t="s">
        <v>307</v>
      </c>
      <c r="B34" s="378" t="s">
        <v>308</v>
      </c>
      <c r="C34" s="407"/>
      <c r="D34" s="507">
        <f>D35+D36+D37+D40</f>
        <v>54642696.75</v>
      </c>
      <c r="E34" s="507">
        <f>E35+E36+E37+E40</f>
        <v>32254170.72</v>
      </c>
      <c r="F34" s="484"/>
      <c r="G34" s="508">
        <f aca="true" t="shared" si="1" ref="G34:G43">E34*100/D34</f>
        <v>59.02741379615383</v>
      </c>
    </row>
    <row r="35" spans="1:7" ht="17.25" customHeight="1">
      <c r="A35" s="126" t="s">
        <v>309</v>
      </c>
      <c r="B35" s="371" t="s">
        <v>310</v>
      </c>
      <c r="C35" s="368">
        <v>200</v>
      </c>
      <c r="D35" s="501">
        <v>12780723</v>
      </c>
      <c r="E35" s="501">
        <v>8253362.79</v>
      </c>
      <c r="F35" s="477"/>
      <c r="G35" s="508">
        <f t="shared" si="1"/>
        <v>64.57665024114833</v>
      </c>
    </row>
    <row r="36" spans="1:7" ht="20.25" customHeight="1">
      <c r="A36" s="126" t="s">
        <v>311</v>
      </c>
      <c r="B36" s="371" t="s">
        <v>312</v>
      </c>
      <c r="C36" s="368">
        <v>200</v>
      </c>
      <c r="D36" s="501">
        <v>2567454</v>
      </c>
      <c r="E36" s="501"/>
      <c r="F36" s="477"/>
      <c r="G36" s="508">
        <f t="shared" si="1"/>
        <v>0</v>
      </c>
    </row>
    <row r="37" spans="1:7" ht="95.25" customHeight="1">
      <c r="A37" s="126" t="s">
        <v>477</v>
      </c>
      <c r="B37" s="371" t="s">
        <v>476</v>
      </c>
      <c r="C37" s="368">
        <v>200</v>
      </c>
      <c r="D37" s="501">
        <f>D38+D39</f>
        <v>11953064.06</v>
      </c>
      <c r="E37" s="501">
        <f>E38+E39</f>
        <v>11953064.06</v>
      </c>
      <c r="F37" s="477"/>
      <c r="G37" s="508">
        <f t="shared" si="1"/>
        <v>100</v>
      </c>
    </row>
    <row r="38" spans="1:7" ht="12.75" customHeight="1">
      <c r="A38" s="316" t="s">
        <v>458</v>
      </c>
      <c r="B38" s="371"/>
      <c r="C38" s="368"/>
      <c r="D38" s="323">
        <v>11833533.41</v>
      </c>
      <c r="E38" s="323">
        <v>11833533.41</v>
      </c>
      <c r="F38" s="477"/>
      <c r="G38" s="523">
        <f t="shared" si="1"/>
        <v>100</v>
      </c>
    </row>
    <row r="39" spans="1:7" ht="15" customHeight="1">
      <c r="A39" s="316" t="s">
        <v>459</v>
      </c>
      <c r="B39" s="371"/>
      <c r="C39" s="368"/>
      <c r="D39" s="323">
        <v>119530.65</v>
      </c>
      <c r="E39" s="323">
        <v>119530.65</v>
      </c>
      <c r="F39" s="477"/>
      <c r="G39" s="523">
        <f t="shared" si="1"/>
        <v>100</v>
      </c>
    </row>
    <row r="40" spans="1:7" ht="72.75" customHeight="1">
      <c r="A40" s="126" t="s">
        <v>530</v>
      </c>
      <c r="B40" s="372" t="s">
        <v>529</v>
      </c>
      <c r="C40" s="368">
        <v>200</v>
      </c>
      <c r="D40" s="502">
        <f>D41</f>
        <v>27341455.689999998</v>
      </c>
      <c r="E40" s="502">
        <f>E41</f>
        <v>12047743.87</v>
      </c>
      <c r="F40" s="478">
        <f>F41</f>
        <v>0</v>
      </c>
      <c r="G40" s="508">
        <f t="shared" si="1"/>
        <v>44.064017682885854</v>
      </c>
    </row>
    <row r="41" spans="1:7" ht="49.5" customHeight="1">
      <c r="A41" s="129" t="s">
        <v>425</v>
      </c>
      <c r="B41" s="372" t="s">
        <v>529</v>
      </c>
      <c r="C41" s="368"/>
      <c r="D41" s="502">
        <f>D42+D43</f>
        <v>27341455.689999998</v>
      </c>
      <c r="E41" s="502">
        <f>E42+E43</f>
        <v>12047743.87</v>
      </c>
      <c r="F41" s="477"/>
      <c r="G41" s="508">
        <f t="shared" si="1"/>
        <v>44.064017682885854</v>
      </c>
    </row>
    <row r="42" spans="1:7" ht="19.5" customHeight="1">
      <c r="A42" s="316" t="s">
        <v>458</v>
      </c>
      <c r="B42" s="371"/>
      <c r="C42" s="368"/>
      <c r="D42" s="323">
        <v>25974382.9</v>
      </c>
      <c r="E42" s="524">
        <v>11445356.67</v>
      </c>
      <c r="F42" s="525"/>
      <c r="G42" s="523">
        <f t="shared" si="1"/>
        <v>44.06401766719163</v>
      </c>
    </row>
    <row r="43" spans="1:7" ht="17.25" customHeight="1">
      <c r="A43" s="316" t="s">
        <v>459</v>
      </c>
      <c r="B43" s="371"/>
      <c r="C43" s="368"/>
      <c r="D43" s="323">
        <v>1367072.79</v>
      </c>
      <c r="E43" s="524">
        <v>602387.2</v>
      </c>
      <c r="F43" s="525"/>
      <c r="G43" s="523">
        <f t="shared" si="1"/>
        <v>44.06401798107619</v>
      </c>
    </row>
    <row r="44" spans="1:7" ht="56.25" customHeight="1">
      <c r="A44" s="134" t="s">
        <v>313</v>
      </c>
      <c r="B44" s="375" t="s">
        <v>314</v>
      </c>
      <c r="C44" s="410"/>
      <c r="D44" s="526">
        <f>D47</f>
        <v>500000</v>
      </c>
      <c r="E44" s="526">
        <f>E47</f>
        <v>199047.72</v>
      </c>
      <c r="F44" s="526"/>
      <c r="G44" s="527">
        <f aca="true" t="shared" si="2" ref="G44:G90">E44*100/D44</f>
        <v>39.809544</v>
      </c>
    </row>
    <row r="45" spans="1:7" ht="21" customHeight="1">
      <c r="A45" s="405" t="s">
        <v>268</v>
      </c>
      <c r="B45" s="378" t="s">
        <v>315</v>
      </c>
      <c r="C45" s="407"/>
      <c r="D45" s="507">
        <f>D46</f>
        <v>500000</v>
      </c>
      <c r="E45" s="507">
        <f>E46</f>
        <v>199047.72</v>
      </c>
      <c r="F45" s="507"/>
      <c r="G45" s="508">
        <f t="shared" si="2"/>
        <v>39.809544</v>
      </c>
    </row>
    <row r="46" spans="1:7" ht="35.25" customHeight="1">
      <c r="A46" s="135" t="s">
        <v>316</v>
      </c>
      <c r="B46" s="378" t="s">
        <v>317</v>
      </c>
      <c r="C46" s="407"/>
      <c r="D46" s="507">
        <f>D47</f>
        <v>500000</v>
      </c>
      <c r="E46" s="507">
        <f>E47</f>
        <v>199047.72</v>
      </c>
      <c r="F46" s="507">
        <f>F47</f>
        <v>0</v>
      </c>
      <c r="G46" s="508">
        <f t="shared" si="2"/>
        <v>39.809544</v>
      </c>
    </row>
    <row r="47" spans="1:7" ht="26.25" customHeight="1">
      <c r="A47" s="135" t="s">
        <v>316</v>
      </c>
      <c r="B47" s="376" t="s">
        <v>318</v>
      </c>
      <c r="C47" s="411">
        <v>200</v>
      </c>
      <c r="D47" s="528">
        <v>500000</v>
      </c>
      <c r="E47" s="528">
        <v>199047.72</v>
      </c>
      <c r="F47" s="528"/>
      <c r="G47" s="508">
        <f t="shared" si="2"/>
        <v>39.809544</v>
      </c>
    </row>
    <row r="48" spans="1:7" s="137" customFormat="1" ht="108" customHeight="1">
      <c r="A48" s="136" t="s">
        <v>319</v>
      </c>
      <c r="B48" s="374" t="s">
        <v>320</v>
      </c>
      <c r="C48" s="409"/>
      <c r="D48" s="521">
        <f>D51</f>
        <v>2450588.23</v>
      </c>
      <c r="E48" s="521">
        <f>E51</f>
        <v>1580608.58</v>
      </c>
      <c r="F48" s="521"/>
      <c r="G48" s="511">
        <f t="shared" si="2"/>
        <v>64.49915006732894</v>
      </c>
    </row>
    <row r="49" spans="1:7" s="137" customFormat="1" ht="25.5" customHeight="1">
      <c r="A49" s="405" t="s">
        <v>268</v>
      </c>
      <c r="B49" s="378" t="s">
        <v>321</v>
      </c>
      <c r="C49" s="407"/>
      <c r="D49" s="507">
        <f>D50</f>
        <v>2450588.23</v>
      </c>
      <c r="E49" s="507">
        <f>E50</f>
        <v>1580608.58</v>
      </c>
      <c r="F49" s="507"/>
      <c r="G49" s="508">
        <f t="shared" si="2"/>
        <v>64.49915006732894</v>
      </c>
    </row>
    <row r="50" spans="1:7" s="137" customFormat="1" ht="69" customHeight="1">
      <c r="A50" s="559" t="s">
        <v>322</v>
      </c>
      <c r="B50" s="378" t="s">
        <v>323</v>
      </c>
      <c r="C50" s="407"/>
      <c r="D50" s="507">
        <f>D51</f>
        <v>2450588.23</v>
      </c>
      <c r="E50" s="507">
        <f>E51</f>
        <v>1580608.58</v>
      </c>
      <c r="F50" s="507"/>
      <c r="G50" s="508">
        <f t="shared" si="2"/>
        <v>64.49915006732894</v>
      </c>
    </row>
    <row r="51" spans="1:7" s="137" customFormat="1" ht="75" customHeight="1">
      <c r="A51" s="138" t="s">
        <v>324</v>
      </c>
      <c r="B51" s="376" t="s">
        <v>325</v>
      </c>
      <c r="C51" s="412">
        <v>200</v>
      </c>
      <c r="D51" s="528">
        <v>2450588.23</v>
      </c>
      <c r="E51" s="528">
        <v>1580608.58</v>
      </c>
      <c r="F51" s="528"/>
      <c r="G51" s="508">
        <f t="shared" si="2"/>
        <v>64.49915006732894</v>
      </c>
    </row>
    <row r="52" spans="1:7" s="140" customFormat="1" ht="68.25" customHeight="1">
      <c r="A52" s="139" t="s">
        <v>326</v>
      </c>
      <c r="B52" s="374" t="s">
        <v>327</v>
      </c>
      <c r="C52" s="413"/>
      <c r="D52" s="529">
        <f>D55</f>
        <v>228969.5</v>
      </c>
      <c r="E52" s="529">
        <f>E55</f>
        <v>228969.5</v>
      </c>
      <c r="F52" s="481"/>
      <c r="G52" s="522">
        <f t="shared" si="2"/>
        <v>100</v>
      </c>
    </row>
    <row r="53" spans="1:7" s="140" customFormat="1" ht="26.25" customHeight="1">
      <c r="A53" s="405" t="s">
        <v>268</v>
      </c>
      <c r="B53" s="378" t="s">
        <v>328</v>
      </c>
      <c r="C53" s="407"/>
      <c r="D53" s="507">
        <f>D54</f>
        <v>228969.5</v>
      </c>
      <c r="E53" s="507">
        <f>E54</f>
        <v>228969.5</v>
      </c>
      <c r="F53" s="484"/>
      <c r="G53" s="502">
        <f t="shared" si="2"/>
        <v>100</v>
      </c>
    </row>
    <row r="54" spans="1:7" s="140" customFormat="1" ht="33.75" customHeight="1">
      <c r="A54" s="560" t="s">
        <v>329</v>
      </c>
      <c r="B54" s="378" t="s">
        <v>330</v>
      </c>
      <c r="C54" s="407"/>
      <c r="D54" s="507">
        <f>D55</f>
        <v>228969.5</v>
      </c>
      <c r="E54" s="507">
        <f>E55</f>
        <v>228969.5</v>
      </c>
      <c r="F54" s="484"/>
      <c r="G54" s="502">
        <f t="shared" si="2"/>
        <v>100</v>
      </c>
    </row>
    <row r="55" spans="1:7" s="140" customFormat="1" ht="44.25" customHeight="1">
      <c r="A55" s="141" t="s">
        <v>331</v>
      </c>
      <c r="B55" s="376" t="s">
        <v>332</v>
      </c>
      <c r="C55" s="414">
        <v>200</v>
      </c>
      <c r="D55" s="530">
        <v>228969.5</v>
      </c>
      <c r="E55" s="528">
        <v>228969.5</v>
      </c>
      <c r="F55" s="480"/>
      <c r="G55" s="502">
        <f t="shared" si="2"/>
        <v>100</v>
      </c>
    </row>
    <row r="56" spans="1:7" s="137" customFormat="1" ht="53.25" customHeight="1">
      <c r="A56" s="142" t="s">
        <v>333</v>
      </c>
      <c r="B56" s="377" t="s">
        <v>334</v>
      </c>
      <c r="C56" s="409"/>
      <c r="D56" s="521">
        <f>D57</f>
        <v>11475218.870000001</v>
      </c>
      <c r="E56" s="521">
        <f>E57</f>
        <v>4515032.6</v>
      </c>
      <c r="F56" s="521"/>
      <c r="G56" s="511">
        <f t="shared" si="2"/>
        <v>39.345938854410704</v>
      </c>
    </row>
    <row r="57" spans="1:7" s="137" customFormat="1" ht="23.25" customHeight="1">
      <c r="A57" s="405" t="s">
        <v>268</v>
      </c>
      <c r="B57" s="378" t="s">
        <v>335</v>
      </c>
      <c r="C57" s="407"/>
      <c r="D57" s="507">
        <f>D58</f>
        <v>11475218.870000001</v>
      </c>
      <c r="E57" s="507">
        <f>E58</f>
        <v>4515032.6</v>
      </c>
      <c r="F57" s="507"/>
      <c r="G57" s="508">
        <f t="shared" si="2"/>
        <v>39.345938854410704</v>
      </c>
    </row>
    <row r="58" spans="1:7" s="137" customFormat="1" ht="27" customHeight="1">
      <c r="A58" s="561" t="s">
        <v>336</v>
      </c>
      <c r="B58" s="378" t="s">
        <v>337</v>
      </c>
      <c r="C58" s="407"/>
      <c r="D58" s="507">
        <f>D59+D60</f>
        <v>11475218.870000001</v>
      </c>
      <c r="E58" s="507">
        <f>E59+E60</f>
        <v>4515032.6</v>
      </c>
      <c r="F58" s="507"/>
      <c r="G58" s="508">
        <f t="shared" si="2"/>
        <v>39.345938854410704</v>
      </c>
    </row>
    <row r="59" spans="1:7" s="137" customFormat="1" ht="17.25" customHeight="1">
      <c r="A59" s="138" t="s">
        <v>338</v>
      </c>
      <c r="B59" s="378" t="s">
        <v>339</v>
      </c>
      <c r="C59" s="415">
        <v>200</v>
      </c>
      <c r="D59" s="528">
        <v>6107522.87</v>
      </c>
      <c r="E59" s="528">
        <v>2766169.07</v>
      </c>
      <c r="F59" s="528"/>
      <c r="G59" s="508">
        <f t="shared" si="2"/>
        <v>45.29117825472834</v>
      </c>
    </row>
    <row r="60" spans="1:7" s="137" customFormat="1" ht="26.25" customHeight="1">
      <c r="A60" s="129" t="s">
        <v>340</v>
      </c>
      <c r="B60" s="378" t="s">
        <v>341</v>
      </c>
      <c r="C60" s="416">
        <v>200</v>
      </c>
      <c r="D60" s="533">
        <v>5367696</v>
      </c>
      <c r="E60" s="533">
        <v>1748863.53</v>
      </c>
      <c r="F60" s="534"/>
      <c r="G60" s="508">
        <f t="shared" si="2"/>
        <v>32.58127006447459</v>
      </c>
    </row>
    <row r="61" spans="1:7" s="137" customFormat="1" ht="72" customHeight="1">
      <c r="A61" s="143" t="s">
        <v>342</v>
      </c>
      <c r="B61" s="379">
        <v>1000000000</v>
      </c>
      <c r="C61" s="406"/>
      <c r="D61" s="539">
        <f>D63</f>
        <v>24000</v>
      </c>
      <c r="E61" s="539">
        <f>E63</f>
        <v>21000</v>
      </c>
      <c r="F61" s="539">
        <f>F63</f>
        <v>0</v>
      </c>
      <c r="G61" s="511">
        <f t="shared" si="2"/>
        <v>87.5</v>
      </c>
    </row>
    <row r="62" spans="1:7" s="144" customFormat="1" ht="19.5" customHeight="1">
      <c r="A62" s="405" t="s">
        <v>268</v>
      </c>
      <c r="B62" s="562">
        <v>1020000000</v>
      </c>
      <c r="C62" s="417"/>
      <c r="D62" s="563">
        <f aca="true" t="shared" si="3" ref="D62:F63">D63</f>
        <v>24000</v>
      </c>
      <c r="E62" s="563">
        <f t="shared" si="3"/>
        <v>21000</v>
      </c>
      <c r="F62" s="563">
        <f t="shared" si="3"/>
        <v>0</v>
      </c>
      <c r="G62" s="508">
        <f t="shared" si="2"/>
        <v>87.5</v>
      </c>
    </row>
    <row r="63" spans="1:7" s="137" customFormat="1" ht="41.25" customHeight="1">
      <c r="A63" s="129" t="s">
        <v>343</v>
      </c>
      <c r="B63" s="367">
        <v>1020100000</v>
      </c>
      <c r="C63" s="368"/>
      <c r="D63" s="501">
        <f t="shared" si="3"/>
        <v>24000</v>
      </c>
      <c r="E63" s="501">
        <f t="shared" si="3"/>
        <v>21000</v>
      </c>
      <c r="F63" s="501">
        <f t="shared" si="3"/>
        <v>0</v>
      </c>
      <c r="G63" s="508">
        <f t="shared" si="2"/>
        <v>87.5</v>
      </c>
    </row>
    <row r="64" spans="1:7" s="137" customFormat="1" ht="24" customHeight="1">
      <c r="A64" s="129" t="s">
        <v>344</v>
      </c>
      <c r="B64" s="367">
        <v>1020120100</v>
      </c>
      <c r="C64" s="368">
        <v>200</v>
      </c>
      <c r="D64" s="501">
        <v>24000</v>
      </c>
      <c r="E64" s="501">
        <v>21000</v>
      </c>
      <c r="F64" s="501"/>
      <c r="G64" s="508">
        <f t="shared" si="2"/>
        <v>87.5</v>
      </c>
    </row>
    <row r="65" spans="1:7" s="137" customFormat="1" ht="42.75" customHeight="1">
      <c r="A65" s="145" t="s">
        <v>345</v>
      </c>
      <c r="B65" s="379">
        <v>1200000000</v>
      </c>
      <c r="C65" s="406"/>
      <c r="D65" s="513">
        <f>D66</f>
        <v>24379678.8</v>
      </c>
      <c r="E65" s="513">
        <f>E66</f>
        <v>11788751.309999999</v>
      </c>
      <c r="F65" s="473"/>
      <c r="G65" s="511">
        <f t="shared" si="2"/>
        <v>48.35482619237788</v>
      </c>
    </row>
    <row r="66" spans="1:7" s="137" customFormat="1" ht="25.5" customHeight="1">
      <c r="A66" s="405" t="s">
        <v>268</v>
      </c>
      <c r="B66" s="564">
        <v>1220000000</v>
      </c>
      <c r="C66" s="407"/>
      <c r="D66" s="507">
        <f>D67+D71+D72+D73+D77+D80+D81+D82+D85+D89+D90</f>
        <v>24379678.8</v>
      </c>
      <c r="E66" s="507">
        <f>E67+E71+E72+E73+E77+E80+E81+E82+E85+E89+E90</f>
        <v>11788751.309999999</v>
      </c>
      <c r="F66" s="484"/>
      <c r="G66" s="508">
        <f t="shared" si="2"/>
        <v>48.35482619237788</v>
      </c>
    </row>
    <row r="67" spans="1:7" s="137" customFormat="1" ht="23.25" customHeight="1">
      <c r="A67" s="146" t="s">
        <v>346</v>
      </c>
      <c r="B67" s="380">
        <v>1220100000</v>
      </c>
      <c r="C67" s="418"/>
      <c r="D67" s="540">
        <f>D68</f>
        <v>5321696.8</v>
      </c>
      <c r="E67" s="540">
        <f>E68</f>
        <v>2668140.46</v>
      </c>
      <c r="F67" s="540">
        <f>F68</f>
        <v>0</v>
      </c>
      <c r="G67" s="541">
        <f t="shared" si="2"/>
        <v>50.1370250931996</v>
      </c>
    </row>
    <row r="68" spans="1:7" s="137" customFormat="1" ht="63" customHeight="1">
      <c r="A68" s="147" t="s">
        <v>347</v>
      </c>
      <c r="B68" s="381" t="s">
        <v>348</v>
      </c>
      <c r="C68" s="407"/>
      <c r="D68" s="507">
        <f>D69+D70</f>
        <v>5321696.8</v>
      </c>
      <c r="E68" s="507">
        <f>E69+E70</f>
        <v>2668140.46</v>
      </c>
      <c r="F68" s="507"/>
      <c r="G68" s="508">
        <f t="shared" si="2"/>
        <v>50.1370250931996</v>
      </c>
    </row>
    <row r="69" spans="1:7" s="137" customFormat="1" ht="63.75" customHeight="1">
      <c r="A69" s="126" t="s">
        <v>617</v>
      </c>
      <c r="B69" s="382" t="s">
        <v>348</v>
      </c>
      <c r="C69" s="368">
        <v>100</v>
      </c>
      <c r="D69" s="501">
        <v>4347839.6</v>
      </c>
      <c r="E69" s="148">
        <v>2199896.15</v>
      </c>
      <c r="F69" s="148"/>
      <c r="G69" s="508">
        <f t="shared" si="2"/>
        <v>50.59745419311237</v>
      </c>
    </row>
    <row r="70" spans="1:7" s="137" customFormat="1" ht="60.75" customHeight="1">
      <c r="A70" s="126" t="s">
        <v>618</v>
      </c>
      <c r="B70" s="382" t="s">
        <v>348</v>
      </c>
      <c r="C70" s="368">
        <v>200</v>
      </c>
      <c r="D70" s="501">
        <v>973857.2</v>
      </c>
      <c r="E70" s="148">
        <v>468244.31</v>
      </c>
      <c r="F70" s="148"/>
      <c r="G70" s="508">
        <f t="shared" si="2"/>
        <v>48.08141378427967</v>
      </c>
    </row>
    <row r="71" spans="1:7" s="137" customFormat="1" ht="79.5" customHeight="1">
      <c r="A71" s="321" t="s">
        <v>465</v>
      </c>
      <c r="B71" s="383" t="s">
        <v>463</v>
      </c>
      <c r="C71" s="419">
        <v>100</v>
      </c>
      <c r="D71" s="540">
        <v>773844.15</v>
      </c>
      <c r="E71" s="542">
        <v>312956.76</v>
      </c>
      <c r="F71" s="543"/>
      <c r="G71" s="541">
        <f t="shared" si="2"/>
        <v>40.44183315206298</v>
      </c>
    </row>
    <row r="72" spans="1:7" s="137" customFormat="1" ht="75" customHeight="1">
      <c r="A72" s="321" t="s">
        <v>466</v>
      </c>
      <c r="B72" s="383" t="s">
        <v>464</v>
      </c>
      <c r="C72" s="419">
        <v>100</v>
      </c>
      <c r="D72" s="540">
        <v>40728.74</v>
      </c>
      <c r="E72" s="542">
        <v>16471.48</v>
      </c>
      <c r="F72" s="485"/>
      <c r="G72" s="541">
        <f t="shared" si="2"/>
        <v>40.44190907943629</v>
      </c>
    </row>
    <row r="73" spans="1:7" s="137" customFormat="1" ht="30.75" customHeight="1">
      <c r="A73" s="149" t="s">
        <v>349</v>
      </c>
      <c r="B73" s="384" t="s">
        <v>350</v>
      </c>
      <c r="C73" s="421"/>
      <c r="D73" s="544">
        <f>D74+D75+D76</f>
        <v>5973755.41</v>
      </c>
      <c r="E73" s="544">
        <f>E74+E75+E76</f>
        <v>2805653.92</v>
      </c>
      <c r="F73" s="486"/>
      <c r="G73" s="541">
        <f t="shared" si="2"/>
        <v>46.96633403007037</v>
      </c>
    </row>
    <row r="74" spans="1:7" s="137" customFormat="1" ht="51" customHeight="1">
      <c r="A74" s="126" t="s">
        <v>351</v>
      </c>
      <c r="B74" s="385" t="s">
        <v>352</v>
      </c>
      <c r="C74" s="368">
        <v>100</v>
      </c>
      <c r="D74" s="545">
        <v>4591737.41</v>
      </c>
      <c r="E74" s="545">
        <v>2157413.69</v>
      </c>
      <c r="F74" s="487"/>
      <c r="G74" s="508">
        <f t="shared" si="2"/>
        <v>46.98469222785978</v>
      </c>
    </row>
    <row r="75" spans="1:7" s="137" customFormat="1" ht="54" customHeight="1">
      <c r="A75" s="126" t="s">
        <v>351</v>
      </c>
      <c r="B75" s="385" t="s">
        <v>352</v>
      </c>
      <c r="C75" s="368">
        <v>200</v>
      </c>
      <c r="D75" s="545">
        <v>1354591</v>
      </c>
      <c r="E75" s="545">
        <v>636270.23</v>
      </c>
      <c r="F75" s="487"/>
      <c r="G75" s="508">
        <f t="shared" si="2"/>
        <v>46.97139062639572</v>
      </c>
    </row>
    <row r="76" spans="1:7" s="137" customFormat="1" ht="54" customHeight="1">
      <c r="A76" s="150" t="s">
        <v>351</v>
      </c>
      <c r="B76" s="385" t="s">
        <v>352</v>
      </c>
      <c r="C76" s="422">
        <v>800</v>
      </c>
      <c r="D76" s="546">
        <v>27427</v>
      </c>
      <c r="E76" s="546">
        <v>11970</v>
      </c>
      <c r="F76" s="488"/>
      <c r="G76" s="508">
        <f t="shared" si="2"/>
        <v>43.64312538739198</v>
      </c>
    </row>
    <row r="77" spans="1:7" s="137" customFormat="1" ht="84.75" customHeight="1">
      <c r="A77" s="153" t="s">
        <v>353</v>
      </c>
      <c r="B77" s="90">
        <v>1220290020</v>
      </c>
      <c r="C77" s="419"/>
      <c r="D77" s="540">
        <f>D78+D79</f>
        <v>487600</v>
      </c>
      <c r="E77" s="540">
        <f>E78+E79</f>
        <v>228779.3</v>
      </c>
      <c r="F77" s="483">
        <f>F78+F79</f>
        <v>0</v>
      </c>
      <c r="G77" s="541">
        <f t="shared" si="2"/>
        <v>46.91946267432321</v>
      </c>
    </row>
    <row r="78" spans="1:7" s="137" customFormat="1" ht="75" customHeight="1">
      <c r="A78" s="151" t="s">
        <v>442</v>
      </c>
      <c r="B78" s="386">
        <v>1220290020</v>
      </c>
      <c r="C78" s="368">
        <v>100</v>
      </c>
      <c r="D78" s="164">
        <v>475985.16</v>
      </c>
      <c r="E78" s="164">
        <v>226789.03</v>
      </c>
      <c r="F78" s="475"/>
      <c r="G78" s="471">
        <f t="shared" si="2"/>
        <v>47.64623964326955</v>
      </c>
    </row>
    <row r="79" spans="1:7" s="137" customFormat="1" ht="74.25" customHeight="1">
      <c r="A79" s="151" t="s">
        <v>442</v>
      </c>
      <c r="B79" s="386">
        <v>1220290020</v>
      </c>
      <c r="C79" s="368">
        <v>200</v>
      </c>
      <c r="D79" s="164">
        <v>11614.84</v>
      </c>
      <c r="E79" s="164">
        <v>1990.27</v>
      </c>
      <c r="F79" s="475"/>
      <c r="G79" s="471">
        <f t="shared" si="2"/>
        <v>17.135578277445063</v>
      </c>
    </row>
    <row r="80" spans="1:7" s="137" customFormat="1" ht="84.75" customHeight="1">
      <c r="A80" s="321" t="s">
        <v>465</v>
      </c>
      <c r="B80" s="90">
        <v>1220280340</v>
      </c>
      <c r="C80" s="419">
        <v>100</v>
      </c>
      <c r="D80" s="540">
        <v>2321532.44</v>
      </c>
      <c r="E80" s="540">
        <v>976111.41</v>
      </c>
      <c r="F80" s="547"/>
      <c r="G80" s="541">
        <f t="shared" si="2"/>
        <v>42.04599484295813</v>
      </c>
    </row>
    <row r="81" spans="1:7" s="137" customFormat="1" ht="84.75" customHeight="1">
      <c r="A81" s="321" t="s">
        <v>466</v>
      </c>
      <c r="B81" s="90" t="s">
        <v>468</v>
      </c>
      <c r="C81" s="419">
        <v>100</v>
      </c>
      <c r="D81" s="540">
        <v>122186.22</v>
      </c>
      <c r="E81" s="540">
        <v>51374.3</v>
      </c>
      <c r="F81" s="489"/>
      <c r="G81" s="541">
        <f t="shared" si="2"/>
        <v>42.04590337601081</v>
      </c>
    </row>
    <row r="82" spans="1:7" s="137" customFormat="1" ht="66" customHeight="1">
      <c r="A82" s="149" t="s">
        <v>472</v>
      </c>
      <c r="B82" s="90" t="s">
        <v>471</v>
      </c>
      <c r="C82" s="419">
        <v>200</v>
      </c>
      <c r="D82" s="540">
        <f>D83+D84</f>
        <v>35902</v>
      </c>
      <c r="E82" s="540">
        <f>E83+E84</f>
        <v>35902</v>
      </c>
      <c r="F82" s="540"/>
      <c r="G82" s="542">
        <f t="shared" si="2"/>
        <v>100</v>
      </c>
    </row>
    <row r="83" spans="1:7" s="137" customFormat="1" ht="21.75" customHeight="1">
      <c r="A83" s="316" t="s">
        <v>458</v>
      </c>
      <c r="B83" s="387"/>
      <c r="C83" s="420"/>
      <c r="D83" s="317">
        <v>34106</v>
      </c>
      <c r="E83" s="317">
        <v>34106</v>
      </c>
      <c r="F83" s="507"/>
      <c r="G83" s="548">
        <f t="shared" si="2"/>
        <v>100</v>
      </c>
    </row>
    <row r="84" spans="1:7" s="137" customFormat="1" ht="20.25" customHeight="1">
      <c r="A84" s="316" t="s">
        <v>459</v>
      </c>
      <c r="B84" s="387"/>
      <c r="C84" s="420"/>
      <c r="D84" s="317">
        <v>1796</v>
      </c>
      <c r="E84" s="317">
        <v>1796</v>
      </c>
      <c r="F84" s="507"/>
      <c r="G84" s="548">
        <f t="shared" si="2"/>
        <v>100</v>
      </c>
    </row>
    <row r="85" spans="1:7" s="137" customFormat="1" ht="51" customHeight="1">
      <c r="A85" s="322" t="s">
        <v>354</v>
      </c>
      <c r="B85" s="388">
        <v>1220300000</v>
      </c>
      <c r="C85" s="421"/>
      <c r="D85" s="549">
        <f>D86+D87+D88</f>
        <v>7062357.59</v>
      </c>
      <c r="E85" s="549">
        <f>E86+E87+E88</f>
        <v>3633302.33</v>
      </c>
      <c r="F85" s="549">
        <f>F86+F87+F88</f>
        <v>0</v>
      </c>
      <c r="G85" s="541">
        <f t="shared" si="2"/>
        <v>51.44602611378108</v>
      </c>
    </row>
    <row r="86" spans="1:7" s="137" customFormat="1" ht="50.25" customHeight="1">
      <c r="A86" s="126" t="s">
        <v>355</v>
      </c>
      <c r="B86" s="353">
        <v>1220300050</v>
      </c>
      <c r="C86" s="368">
        <v>100</v>
      </c>
      <c r="D86" s="501">
        <v>5077387.59</v>
      </c>
      <c r="E86" s="503">
        <v>2596408.29</v>
      </c>
      <c r="F86" s="501"/>
      <c r="G86" s="508">
        <f t="shared" si="2"/>
        <v>51.13669665703028</v>
      </c>
    </row>
    <row r="87" spans="1:7" s="137" customFormat="1" ht="51" customHeight="1">
      <c r="A87" s="126" t="s">
        <v>355</v>
      </c>
      <c r="B87" s="353">
        <v>1220300050</v>
      </c>
      <c r="C87" s="368">
        <v>200</v>
      </c>
      <c r="D87" s="501">
        <v>1983470</v>
      </c>
      <c r="E87" s="507">
        <v>1036894.04</v>
      </c>
      <c r="F87" s="501"/>
      <c r="G87" s="508">
        <f t="shared" si="2"/>
        <v>52.27676949991681</v>
      </c>
    </row>
    <row r="88" spans="1:7" s="137" customFormat="1" ht="53.25" customHeight="1">
      <c r="A88" s="126" t="s">
        <v>355</v>
      </c>
      <c r="B88" s="353">
        <v>1220300050</v>
      </c>
      <c r="C88" s="368">
        <v>800</v>
      </c>
      <c r="D88" s="501">
        <v>1500</v>
      </c>
      <c r="E88" s="501"/>
      <c r="F88" s="501"/>
      <c r="G88" s="508">
        <f t="shared" si="2"/>
        <v>0</v>
      </c>
    </row>
    <row r="89" spans="1:7" s="137" customFormat="1" ht="72" customHeight="1">
      <c r="A89" s="321" t="s">
        <v>465</v>
      </c>
      <c r="B89" s="389">
        <v>1220380340</v>
      </c>
      <c r="C89" s="419">
        <v>100</v>
      </c>
      <c r="D89" s="540">
        <v>2128071.41</v>
      </c>
      <c r="E89" s="540">
        <v>1008879.31</v>
      </c>
      <c r="F89" s="547"/>
      <c r="G89" s="541">
        <f t="shared" si="2"/>
        <v>47.40815112026715</v>
      </c>
    </row>
    <row r="90" spans="1:7" s="137" customFormat="1" ht="80.25" customHeight="1">
      <c r="A90" s="321" t="s">
        <v>466</v>
      </c>
      <c r="B90" s="389" t="s">
        <v>469</v>
      </c>
      <c r="C90" s="419">
        <v>100</v>
      </c>
      <c r="D90" s="540">
        <v>112004.04</v>
      </c>
      <c r="E90" s="540">
        <v>51180.04</v>
      </c>
      <c r="F90" s="547"/>
      <c r="G90" s="541">
        <f t="shared" si="2"/>
        <v>45.694816008422556</v>
      </c>
    </row>
    <row r="91" spans="1:7" ht="89.25" customHeight="1">
      <c r="A91" s="155" t="s">
        <v>356</v>
      </c>
      <c r="B91" s="390">
        <v>1300000000</v>
      </c>
      <c r="C91" s="423"/>
      <c r="D91" s="552">
        <f>D94</f>
        <v>0</v>
      </c>
      <c r="E91" s="491"/>
      <c r="F91" s="491"/>
      <c r="G91" s="474"/>
    </row>
    <row r="92" spans="1:7" ht="24" customHeight="1">
      <c r="A92" s="405" t="s">
        <v>268</v>
      </c>
      <c r="B92" s="519">
        <v>1320000000</v>
      </c>
      <c r="C92" s="407"/>
      <c r="D92" s="507">
        <f>D93</f>
        <v>0</v>
      </c>
      <c r="E92" s="484"/>
      <c r="F92" s="475"/>
      <c r="G92" s="476"/>
    </row>
    <row r="93" spans="1:7" ht="54.75" customHeight="1">
      <c r="A93" s="156" t="s">
        <v>357</v>
      </c>
      <c r="B93" s="565">
        <v>1320100000</v>
      </c>
      <c r="C93" s="424"/>
      <c r="D93" s="507">
        <f>D94</f>
        <v>0</v>
      </c>
      <c r="E93" s="484"/>
      <c r="F93" s="475"/>
      <c r="G93" s="476"/>
    </row>
    <row r="94" spans="1:7" ht="57.75" customHeight="1">
      <c r="A94" s="156" t="s">
        <v>358</v>
      </c>
      <c r="B94" s="391" t="s">
        <v>359</v>
      </c>
      <c r="C94" s="412">
        <v>300</v>
      </c>
      <c r="D94" s="530">
        <v>0</v>
      </c>
      <c r="E94" s="482"/>
      <c r="F94" s="482"/>
      <c r="G94" s="478"/>
    </row>
    <row r="95" spans="1:7" ht="58.5" customHeight="1">
      <c r="A95" s="157" t="s">
        <v>360</v>
      </c>
      <c r="B95" s="392">
        <v>1400000000</v>
      </c>
      <c r="C95" s="425"/>
      <c r="D95" s="529">
        <f>D98</f>
        <v>290319.97</v>
      </c>
      <c r="E95" s="529">
        <f>E98</f>
        <v>290319.97</v>
      </c>
      <c r="F95" s="529">
        <f>F98</f>
        <v>0</v>
      </c>
      <c r="G95" s="514">
        <f>E95*100/D95</f>
        <v>100</v>
      </c>
    </row>
    <row r="96" spans="1:7" ht="24.75" customHeight="1">
      <c r="A96" s="405" t="s">
        <v>268</v>
      </c>
      <c r="B96" s="405">
        <v>1420000000</v>
      </c>
      <c r="C96" s="407"/>
      <c r="D96" s="507">
        <f>D97</f>
        <v>290319.97</v>
      </c>
      <c r="E96" s="507">
        <f>E97</f>
        <v>290319.97</v>
      </c>
      <c r="F96" s="507"/>
      <c r="G96" s="516">
        <f>E96*100/D96</f>
        <v>100</v>
      </c>
    </row>
    <row r="97" spans="1:7" ht="48.75" customHeight="1">
      <c r="A97" s="566" t="s">
        <v>361</v>
      </c>
      <c r="B97" s="405">
        <v>1420100000</v>
      </c>
      <c r="C97" s="407"/>
      <c r="D97" s="507">
        <f>D98</f>
        <v>290319.97</v>
      </c>
      <c r="E97" s="507">
        <f>E98</f>
        <v>290319.97</v>
      </c>
      <c r="F97" s="507"/>
      <c r="G97" s="516">
        <f>E97*100/D97</f>
        <v>100</v>
      </c>
    </row>
    <row r="98" spans="1:7" ht="74.25" customHeight="1">
      <c r="A98" s="141" t="s">
        <v>362</v>
      </c>
      <c r="B98" s="393" t="s">
        <v>363</v>
      </c>
      <c r="C98" s="426">
        <v>200</v>
      </c>
      <c r="D98" s="551">
        <v>290319.97</v>
      </c>
      <c r="E98" s="530">
        <v>290319.97</v>
      </c>
      <c r="F98" s="530"/>
      <c r="G98" s="516">
        <f>E98*100/D98</f>
        <v>100</v>
      </c>
    </row>
    <row r="99" spans="1:7" ht="94.5" customHeight="1">
      <c r="A99" s="124" t="s">
        <v>364</v>
      </c>
      <c r="B99" s="379">
        <v>1100000000</v>
      </c>
      <c r="C99" s="406"/>
      <c r="D99" s="513">
        <f>D102</f>
        <v>62150</v>
      </c>
      <c r="E99" s="473"/>
      <c r="F99" s="473"/>
      <c r="G99" s="474"/>
    </row>
    <row r="100" spans="1:7" ht="27" customHeight="1">
      <c r="A100" s="405" t="s">
        <v>268</v>
      </c>
      <c r="B100" s="519">
        <v>1120000000</v>
      </c>
      <c r="C100" s="407"/>
      <c r="D100" s="507">
        <f>D101</f>
        <v>62150</v>
      </c>
      <c r="E100" s="484"/>
      <c r="F100" s="484"/>
      <c r="G100" s="478"/>
    </row>
    <row r="101" spans="1:7" ht="36" customHeight="1">
      <c r="A101" s="126" t="s">
        <v>365</v>
      </c>
      <c r="B101" s="519">
        <v>1120100000</v>
      </c>
      <c r="C101" s="407"/>
      <c r="D101" s="507">
        <f>D102</f>
        <v>62150</v>
      </c>
      <c r="E101" s="484"/>
      <c r="F101" s="484"/>
      <c r="G101" s="478"/>
    </row>
    <row r="102" spans="1:7" ht="33" customHeight="1">
      <c r="A102" s="126" t="s">
        <v>366</v>
      </c>
      <c r="B102" s="393" t="s">
        <v>367</v>
      </c>
      <c r="C102" s="426">
        <v>200</v>
      </c>
      <c r="D102" s="531">
        <v>62150</v>
      </c>
      <c r="E102" s="492"/>
      <c r="F102" s="492"/>
      <c r="G102" s="478"/>
    </row>
    <row r="103" spans="1:7" ht="75" customHeight="1">
      <c r="A103" s="124" t="s">
        <v>368</v>
      </c>
      <c r="B103" s="124">
        <v>1600000000</v>
      </c>
      <c r="C103" s="406"/>
      <c r="D103" s="522">
        <f>D106</f>
        <v>0</v>
      </c>
      <c r="E103" s="493"/>
      <c r="F103" s="493"/>
      <c r="G103" s="474"/>
    </row>
    <row r="104" spans="1:7" ht="16.5" customHeight="1">
      <c r="A104" s="405" t="s">
        <v>268</v>
      </c>
      <c r="B104" s="405">
        <v>1620000000</v>
      </c>
      <c r="C104" s="407"/>
      <c r="D104" s="502">
        <f>D105</f>
        <v>0</v>
      </c>
      <c r="E104" s="484"/>
      <c r="F104" s="484"/>
      <c r="G104" s="478"/>
    </row>
    <row r="105" spans="1:7" ht="25.5" customHeight="1">
      <c r="A105" s="158" t="s">
        <v>369</v>
      </c>
      <c r="B105" s="405">
        <v>1620100000</v>
      </c>
      <c r="C105" s="407"/>
      <c r="D105" s="502">
        <f>D106</f>
        <v>0</v>
      </c>
      <c r="E105" s="484"/>
      <c r="F105" s="484"/>
      <c r="G105" s="478"/>
    </row>
    <row r="106" spans="1:7" ht="29.25" customHeight="1">
      <c r="A106" s="158" t="s">
        <v>370</v>
      </c>
      <c r="B106" s="367">
        <v>1620190140</v>
      </c>
      <c r="C106" s="368"/>
      <c r="D106" s="503">
        <v>0</v>
      </c>
      <c r="E106" s="477"/>
      <c r="F106" s="477"/>
      <c r="G106" s="478"/>
    </row>
    <row r="107" spans="1:7" ht="25.5" customHeight="1">
      <c r="A107" s="320" t="s">
        <v>473</v>
      </c>
      <c r="B107" s="370">
        <v>1700000000</v>
      </c>
      <c r="C107" s="427"/>
      <c r="D107" s="522">
        <f>D108</f>
        <v>42284428.44</v>
      </c>
      <c r="E107" s="522">
        <f>E108</f>
        <v>40819254.35</v>
      </c>
      <c r="F107" s="473"/>
      <c r="G107" s="511">
        <f aca="true" t="shared" si="4" ref="G107:G113">E107*100/D107</f>
        <v>96.53495590680852</v>
      </c>
    </row>
    <row r="108" spans="1:7" ht="48" customHeight="1">
      <c r="A108" s="405" t="s">
        <v>536</v>
      </c>
      <c r="B108" s="519">
        <v>1710000000</v>
      </c>
      <c r="C108" s="368"/>
      <c r="D108" s="503">
        <f>D110</f>
        <v>42284428.44</v>
      </c>
      <c r="E108" s="503">
        <f>E110</f>
        <v>40819254.35</v>
      </c>
      <c r="F108" s="477"/>
      <c r="G108" s="508">
        <f t="shared" si="4"/>
        <v>96.53495590680852</v>
      </c>
    </row>
    <row r="109" spans="1:7" ht="16.5" customHeight="1">
      <c r="A109" s="405" t="s">
        <v>474</v>
      </c>
      <c r="B109" s="519" t="s">
        <v>475</v>
      </c>
      <c r="C109" s="368"/>
      <c r="D109" s="503">
        <f>D110</f>
        <v>42284428.44</v>
      </c>
      <c r="E109" s="503">
        <f>E110</f>
        <v>40819254.35</v>
      </c>
      <c r="F109" s="490">
        <f>F110</f>
        <v>42284428.44</v>
      </c>
      <c r="G109" s="508">
        <f t="shared" si="4"/>
        <v>96.53495590680852</v>
      </c>
    </row>
    <row r="110" spans="1:7" ht="81" customHeight="1">
      <c r="A110" s="158" t="s">
        <v>462</v>
      </c>
      <c r="B110" s="394" t="s">
        <v>460</v>
      </c>
      <c r="C110" s="368"/>
      <c r="D110" s="503">
        <f>D111+D112+D113</f>
        <v>42284428.44</v>
      </c>
      <c r="E110" s="503">
        <f>E111+E112+E113</f>
        <v>40819254.35</v>
      </c>
      <c r="F110" s="490">
        <v>42284428.44</v>
      </c>
      <c r="G110" s="508">
        <f t="shared" si="4"/>
        <v>96.53495590680852</v>
      </c>
    </row>
    <row r="111" spans="1:7" ht="17.25" customHeight="1">
      <c r="A111" s="316" t="s">
        <v>616</v>
      </c>
      <c r="B111" s="394"/>
      <c r="C111" s="368"/>
      <c r="D111" s="246">
        <v>41857300</v>
      </c>
      <c r="E111" s="246">
        <v>40406979.88</v>
      </c>
      <c r="F111" s="490"/>
      <c r="G111" s="508">
        <f t="shared" si="4"/>
        <v>96.53508439388112</v>
      </c>
    </row>
    <row r="112" spans="1:7" ht="17.25" customHeight="1">
      <c r="A112" s="316" t="s">
        <v>458</v>
      </c>
      <c r="B112" s="394"/>
      <c r="C112" s="368"/>
      <c r="D112" s="246">
        <v>422900</v>
      </c>
      <c r="E112" s="538">
        <v>408192.54</v>
      </c>
      <c r="F112" s="477"/>
      <c r="G112" s="508">
        <f t="shared" si="4"/>
        <v>96.52223693544573</v>
      </c>
    </row>
    <row r="113" spans="1:7" ht="16.5" customHeight="1">
      <c r="A113" s="316" t="s">
        <v>459</v>
      </c>
      <c r="B113" s="394"/>
      <c r="C113" s="368"/>
      <c r="D113" s="246">
        <v>4228.44</v>
      </c>
      <c r="E113" s="538">
        <v>4081.93</v>
      </c>
      <c r="F113" s="477"/>
      <c r="G113" s="508">
        <f t="shared" si="4"/>
        <v>96.53512879454362</v>
      </c>
    </row>
    <row r="114" spans="1:7" ht="38.25" customHeight="1">
      <c r="A114" s="320" t="s">
        <v>535</v>
      </c>
      <c r="B114" s="370">
        <v>1800000000</v>
      </c>
      <c r="C114" s="428"/>
      <c r="D114" s="522">
        <f>D115</f>
        <v>4000910.96</v>
      </c>
      <c r="E114" s="474"/>
      <c r="F114" s="474"/>
      <c r="G114" s="474"/>
    </row>
    <row r="115" spans="1:7" ht="56.25" customHeight="1">
      <c r="A115" s="405" t="s">
        <v>537</v>
      </c>
      <c r="B115" s="519"/>
      <c r="C115" s="429"/>
      <c r="D115" s="502">
        <f>D116+D122+D128+D129</f>
        <v>4000910.96</v>
      </c>
      <c r="E115" s="478"/>
      <c r="F115" s="478"/>
      <c r="G115" s="478"/>
    </row>
    <row r="116" spans="1:7" ht="100.5" customHeight="1">
      <c r="A116" s="147" t="s">
        <v>534</v>
      </c>
      <c r="B116" s="367" t="s">
        <v>525</v>
      </c>
      <c r="C116" s="368">
        <v>200</v>
      </c>
      <c r="D116" s="503">
        <f>D117</f>
        <v>1010452.0199999999</v>
      </c>
      <c r="E116" s="477"/>
      <c r="F116" s="477"/>
      <c r="G116" s="211"/>
    </row>
    <row r="117" spans="1:7" ht="38.25" customHeight="1">
      <c r="A117" s="219" t="s">
        <v>526</v>
      </c>
      <c r="B117" s="394"/>
      <c r="C117" s="368"/>
      <c r="D117" s="503">
        <f>D118+D119+D120+D121</f>
        <v>1010452.0199999999</v>
      </c>
      <c r="E117" s="477"/>
      <c r="F117" s="477"/>
      <c r="G117" s="211"/>
    </row>
    <row r="118" spans="1:7" ht="18.75" customHeight="1">
      <c r="A118" s="219" t="s">
        <v>521</v>
      </c>
      <c r="B118" s="394"/>
      <c r="C118" s="368"/>
      <c r="D118" s="323">
        <v>858884.21</v>
      </c>
      <c r="E118" s="477"/>
      <c r="F118" s="477"/>
      <c r="G118" s="465"/>
    </row>
    <row r="119" spans="1:7" ht="20.25" customHeight="1">
      <c r="A119" s="219" t="s">
        <v>522</v>
      </c>
      <c r="B119" s="394"/>
      <c r="C119" s="368"/>
      <c r="D119" s="323">
        <v>90940.68</v>
      </c>
      <c r="E119" s="477"/>
      <c r="F119" s="477"/>
      <c r="G119" s="465"/>
    </row>
    <row r="120" spans="1:7" ht="15" customHeight="1">
      <c r="A120" s="365" t="s">
        <v>515</v>
      </c>
      <c r="B120" s="394"/>
      <c r="C120" s="368"/>
      <c r="D120" s="323">
        <v>10104.53</v>
      </c>
      <c r="E120" s="477"/>
      <c r="F120" s="477"/>
      <c r="G120" s="465"/>
    </row>
    <row r="121" spans="1:7" ht="18" customHeight="1">
      <c r="A121" s="366" t="s">
        <v>532</v>
      </c>
      <c r="B121" s="394"/>
      <c r="C121" s="368"/>
      <c r="D121" s="323">
        <v>50522.6</v>
      </c>
      <c r="E121" s="477"/>
      <c r="F121" s="477"/>
      <c r="G121" s="465"/>
    </row>
    <row r="122" spans="1:7" ht="96.75" customHeight="1">
      <c r="A122" s="147" t="s">
        <v>533</v>
      </c>
      <c r="B122" s="367" t="s">
        <v>527</v>
      </c>
      <c r="C122" s="368">
        <v>200</v>
      </c>
      <c r="D122" s="503">
        <f>D123</f>
        <v>952380</v>
      </c>
      <c r="E122" s="477"/>
      <c r="F122" s="477"/>
      <c r="G122" s="211"/>
    </row>
    <row r="123" spans="1:7" ht="34.5" customHeight="1">
      <c r="A123" s="219" t="s">
        <v>520</v>
      </c>
      <c r="B123" s="394"/>
      <c r="C123" s="368"/>
      <c r="D123" s="503">
        <f>D124+D125+D126+D127</f>
        <v>952380</v>
      </c>
      <c r="E123" s="477"/>
      <c r="F123" s="477"/>
      <c r="G123" s="211"/>
    </row>
    <row r="124" spans="1:7" ht="18" customHeight="1">
      <c r="A124" s="219" t="s">
        <v>521</v>
      </c>
      <c r="B124" s="394"/>
      <c r="C124" s="368"/>
      <c r="D124" s="323">
        <v>809523</v>
      </c>
      <c r="E124" s="477"/>
      <c r="F124" s="477"/>
      <c r="G124" s="465"/>
    </row>
    <row r="125" spans="1:7" ht="18" customHeight="1">
      <c r="A125" s="219" t="s">
        <v>522</v>
      </c>
      <c r="B125" s="394"/>
      <c r="C125" s="368"/>
      <c r="D125" s="323">
        <v>76190.4</v>
      </c>
      <c r="E125" s="477"/>
      <c r="F125" s="477"/>
      <c r="G125" s="465"/>
    </row>
    <row r="126" spans="1:7" ht="18" customHeight="1">
      <c r="A126" s="365" t="s">
        <v>515</v>
      </c>
      <c r="B126" s="394"/>
      <c r="C126" s="368"/>
      <c r="D126" s="323">
        <v>19047.6</v>
      </c>
      <c r="E126" s="477"/>
      <c r="F126" s="477"/>
      <c r="G126" s="465"/>
    </row>
    <row r="127" spans="1:7" ht="15.75" customHeight="1">
      <c r="A127" s="366" t="s">
        <v>532</v>
      </c>
      <c r="B127" s="394"/>
      <c r="C127" s="368"/>
      <c r="D127" s="323">
        <v>47619</v>
      </c>
      <c r="E127" s="477"/>
      <c r="F127" s="477"/>
      <c r="G127" s="465"/>
    </row>
    <row r="128" spans="1:7" ht="15.75" customHeight="1">
      <c r="A128" s="535" t="s">
        <v>615</v>
      </c>
      <c r="B128" s="367">
        <v>1820190150</v>
      </c>
      <c r="C128" s="368">
        <v>200</v>
      </c>
      <c r="D128" s="503">
        <v>38078.94</v>
      </c>
      <c r="E128" s="477"/>
      <c r="F128" s="477"/>
      <c r="G128" s="465"/>
    </row>
    <row r="129" spans="1:7" ht="74.25" customHeight="1">
      <c r="A129" s="126" t="s">
        <v>607</v>
      </c>
      <c r="B129" s="394" t="s">
        <v>608</v>
      </c>
      <c r="C129" s="368">
        <v>200</v>
      </c>
      <c r="D129" s="503">
        <v>2000000</v>
      </c>
      <c r="E129" s="477"/>
      <c r="F129" s="477"/>
      <c r="G129" s="465"/>
    </row>
    <row r="130" spans="1:7" ht="39.75" customHeight="1">
      <c r="A130" s="320" t="s">
        <v>554</v>
      </c>
      <c r="B130" s="370">
        <v>1900000000</v>
      </c>
      <c r="C130" s="406"/>
      <c r="D130" s="522">
        <f>D131</f>
        <v>714939.7499999999</v>
      </c>
      <c r="E130" s="522">
        <f>E131</f>
        <v>0</v>
      </c>
      <c r="F130" s="522">
        <f>F131</f>
        <v>0</v>
      </c>
      <c r="G130" s="522">
        <f>G131</f>
        <v>0</v>
      </c>
    </row>
    <row r="131" spans="1:7" ht="20.25" customHeight="1">
      <c r="A131" s="405" t="s">
        <v>268</v>
      </c>
      <c r="B131" s="394">
        <v>1920000000</v>
      </c>
      <c r="C131" s="368"/>
      <c r="D131" s="502">
        <f>D132</f>
        <v>714939.7499999999</v>
      </c>
      <c r="E131" s="501"/>
      <c r="F131" s="501"/>
      <c r="G131" s="317"/>
    </row>
    <row r="132" spans="1:7" ht="31.5" customHeight="1">
      <c r="A132" s="405" t="s">
        <v>555</v>
      </c>
      <c r="B132" s="394">
        <v>1920100000</v>
      </c>
      <c r="C132" s="368"/>
      <c r="D132" s="502">
        <f>D133</f>
        <v>714939.7499999999</v>
      </c>
      <c r="E132" s="501"/>
      <c r="F132" s="501"/>
      <c r="G132" s="317"/>
    </row>
    <row r="133" spans="1:7" ht="92.25" customHeight="1">
      <c r="A133" s="405" t="s">
        <v>556</v>
      </c>
      <c r="B133" s="394" t="s">
        <v>552</v>
      </c>
      <c r="C133" s="368"/>
      <c r="D133" s="502">
        <f>D134+D135+D136</f>
        <v>714939.7499999999</v>
      </c>
      <c r="E133" s="501"/>
      <c r="F133" s="501"/>
      <c r="G133" s="317"/>
    </row>
    <row r="134" spans="1:7" ht="15.75" customHeight="1">
      <c r="A134" s="362" t="s">
        <v>557</v>
      </c>
      <c r="B134" s="449"/>
      <c r="C134" s="368"/>
      <c r="D134" s="317">
        <v>662453.35</v>
      </c>
      <c r="E134" s="501"/>
      <c r="F134" s="501"/>
      <c r="G134" s="317"/>
    </row>
    <row r="135" spans="1:7" ht="15.75" customHeight="1">
      <c r="A135" s="362" t="s">
        <v>521</v>
      </c>
      <c r="B135" s="52"/>
      <c r="C135" s="368"/>
      <c r="D135" s="317">
        <v>49862.08</v>
      </c>
      <c r="E135" s="501"/>
      <c r="F135" s="501"/>
      <c r="G135" s="317"/>
    </row>
    <row r="136" spans="1:7" ht="15.75" customHeight="1">
      <c r="A136" s="362" t="s">
        <v>522</v>
      </c>
      <c r="B136" s="52"/>
      <c r="C136" s="368"/>
      <c r="D136" s="317">
        <v>2624.32</v>
      </c>
      <c r="E136" s="477"/>
      <c r="F136" s="477"/>
      <c r="G136" s="465"/>
    </row>
    <row r="137" spans="1:7" s="137" customFormat="1" ht="174.75" customHeight="1">
      <c r="A137" s="159" t="s">
        <v>371</v>
      </c>
      <c r="B137" s="395">
        <v>4000000000</v>
      </c>
      <c r="C137" s="430"/>
      <c r="D137" s="555">
        <f>D138+D142+D143+D147+D148+D149+D150+D151+D154+D155+D156+D157+D158+D159</f>
        <v>27672486.340000004</v>
      </c>
      <c r="E137" s="555">
        <f>E138+E142+E143+E147+E148+E149+E150+E151+E154+E155+E156+E157+E158+E159</f>
        <v>10574508.899999999</v>
      </c>
      <c r="F137" s="555"/>
      <c r="G137" s="556">
        <f aca="true" t="shared" si="5" ref="G137:G146">E137*100/D137</f>
        <v>38.213078398794856</v>
      </c>
    </row>
    <row r="138" spans="1:8" s="137" customFormat="1" ht="44.25" customHeight="1">
      <c r="A138" s="160" t="s">
        <v>372</v>
      </c>
      <c r="B138" s="396">
        <v>4000000010</v>
      </c>
      <c r="C138" s="431"/>
      <c r="D138" s="500">
        <f>D139+D140+D141</f>
        <v>5690336.91</v>
      </c>
      <c r="E138" s="500">
        <f>E139+E140+E141</f>
        <v>4969920.5</v>
      </c>
      <c r="F138" s="500"/>
      <c r="G138" s="498">
        <f t="shared" si="5"/>
        <v>87.3396527939503</v>
      </c>
      <c r="H138" s="161"/>
    </row>
    <row r="139" spans="1:7" s="137" customFormat="1" ht="42.75" customHeight="1">
      <c r="A139" s="129" t="s">
        <v>373</v>
      </c>
      <c r="B139" s="367">
        <v>4000000010</v>
      </c>
      <c r="C139" s="368">
        <v>100</v>
      </c>
      <c r="D139" s="501">
        <v>5306915.91</v>
      </c>
      <c r="E139" s="501">
        <v>4803841.48</v>
      </c>
      <c r="F139" s="501"/>
      <c r="G139" s="502">
        <f t="shared" si="5"/>
        <v>90.52039944608809</v>
      </c>
    </row>
    <row r="140" spans="1:7" s="137" customFormat="1" ht="39" customHeight="1">
      <c r="A140" s="129" t="s">
        <v>373</v>
      </c>
      <c r="B140" s="367">
        <v>4000000010</v>
      </c>
      <c r="C140" s="368">
        <v>200</v>
      </c>
      <c r="D140" s="503">
        <v>381421</v>
      </c>
      <c r="E140" s="503">
        <v>166079.02</v>
      </c>
      <c r="F140" s="503"/>
      <c r="G140" s="502">
        <f t="shared" si="5"/>
        <v>43.542180425304316</v>
      </c>
    </row>
    <row r="141" spans="1:7" s="137" customFormat="1" ht="41.25" customHeight="1">
      <c r="A141" s="129" t="s">
        <v>373</v>
      </c>
      <c r="B141" s="367">
        <v>4000000010</v>
      </c>
      <c r="C141" s="368">
        <v>800</v>
      </c>
      <c r="D141" s="501">
        <v>2000</v>
      </c>
      <c r="E141" s="501"/>
      <c r="F141" s="501"/>
      <c r="G141" s="502">
        <f t="shared" si="5"/>
        <v>0</v>
      </c>
    </row>
    <row r="142" spans="1:7" s="137" customFormat="1" ht="33" customHeight="1">
      <c r="A142" s="160" t="s">
        <v>374</v>
      </c>
      <c r="B142" s="397">
        <v>4000000020</v>
      </c>
      <c r="C142" s="432">
        <v>100</v>
      </c>
      <c r="D142" s="497">
        <v>1301411.5</v>
      </c>
      <c r="E142" s="497">
        <v>436598.64</v>
      </c>
      <c r="F142" s="495"/>
      <c r="G142" s="499">
        <f t="shared" si="5"/>
        <v>33.54808529047116</v>
      </c>
    </row>
    <row r="143" spans="1:7" s="137" customFormat="1" ht="73.5" customHeight="1">
      <c r="A143" s="160" t="s">
        <v>375</v>
      </c>
      <c r="B143" s="398">
        <v>4000000060</v>
      </c>
      <c r="C143" s="432"/>
      <c r="D143" s="536">
        <f>D144+D145+D146</f>
        <v>3878133</v>
      </c>
      <c r="E143" s="536">
        <f>E144+E145+E146</f>
        <v>2954302.38</v>
      </c>
      <c r="F143" s="536"/>
      <c r="G143" s="499">
        <f t="shared" si="5"/>
        <v>76.17846989775751</v>
      </c>
    </row>
    <row r="144" spans="1:7" s="137" customFormat="1" ht="59.25" customHeight="1">
      <c r="A144" s="162" t="s">
        <v>376</v>
      </c>
      <c r="B144" s="367">
        <v>4000000060</v>
      </c>
      <c r="C144" s="416">
        <v>100</v>
      </c>
      <c r="D144" s="501">
        <v>3224011</v>
      </c>
      <c r="E144" s="501">
        <v>2651612.15</v>
      </c>
      <c r="F144" s="501"/>
      <c r="G144" s="508">
        <f t="shared" si="5"/>
        <v>82.2457538141154</v>
      </c>
    </row>
    <row r="145" spans="1:7" s="137" customFormat="1" ht="60.75" customHeight="1">
      <c r="A145" s="162" t="s">
        <v>377</v>
      </c>
      <c r="B145" s="367">
        <v>4000000060</v>
      </c>
      <c r="C145" s="416">
        <v>200</v>
      </c>
      <c r="D145" s="501">
        <v>652000</v>
      </c>
      <c r="E145" s="501">
        <v>302159.23</v>
      </c>
      <c r="F145" s="501"/>
      <c r="G145" s="508">
        <f t="shared" si="5"/>
        <v>46.34344018404908</v>
      </c>
    </row>
    <row r="146" spans="1:7" s="137" customFormat="1" ht="60.75" customHeight="1">
      <c r="A146" s="162" t="s">
        <v>377</v>
      </c>
      <c r="B146" s="367">
        <v>4000000060</v>
      </c>
      <c r="C146" s="416">
        <v>800</v>
      </c>
      <c r="D146" s="501">
        <v>2122</v>
      </c>
      <c r="E146" s="501">
        <v>531</v>
      </c>
      <c r="F146" s="501"/>
      <c r="G146" s="508">
        <f t="shared" si="5"/>
        <v>25.023562676720076</v>
      </c>
    </row>
    <row r="147" spans="1:7" s="140" customFormat="1" ht="66" customHeight="1">
      <c r="A147" s="160" t="s">
        <v>378</v>
      </c>
      <c r="B147" s="397">
        <v>4000020120</v>
      </c>
      <c r="C147" s="432">
        <v>800</v>
      </c>
      <c r="D147" s="509">
        <v>100000</v>
      </c>
      <c r="E147" s="496"/>
      <c r="F147" s="496"/>
      <c r="G147" s="494"/>
    </row>
    <row r="148" spans="1:7" s="140" customFormat="1" ht="38.25" customHeight="1">
      <c r="A148" s="160" t="s">
        <v>379</v>
      </c>
      <c r="B148" s="397">
        <v>4000090080</v>
      </c>
      <c r="C148" s="432">
        <v>800</v>
      </c>
      <c r="D148" s="497">
        <v>27714</v>
      </c>
      <c r="E148" s="497">
        <v>27714</v>
      </c>
      <c r="F148" s="497"/>
      <c r="G148" s="517">
        <f aca="true" t="shared" si="6" ref="G148:G154">E148*100/D148</f>
        <v>100</v>
      </c>
    </row>
    <row r="149" spans="1:7" s="140" customFormat="1" ht="30" customHeight="1">
      <c r="A149" s="160" t="s">
        <v>380</v>
      </c>
      <c r="B149" s="399">
        <v>4000020150</v>
      </c>
      <c r="C149" s="432">
        <v>200</v>
      </c>
      <c r="D149" s="497">
        <v>70000</v>
      </c>
      <c r="E149" s="497">
        <v>10611.57</v>
      </c>
      <c r="F149" s="495"/>
      <c r="G149" s="499">
        <f t="shared" si="6"/>
        <v>15.159385714285714</v>
      </c>
    </row>
    <row r="150" spans="1:7" s="140" customFormat="1" ht="26.25" customHeight="1">
      <c r="A150" s="160" t="s">
        <v>381</v>
      </c>
      <c r="B150" s="397">
        <v>4000020170</v>
      </c>
      <c r="C150" s="432">
        <v>200</v>
      </c>
      <c r="D150" s="497">
        <v>15000</v>
      </c>
      <c r="E150" s="497">
        <v>15000</v>
      </c>
      <c r="F150" s="497"/>
      <c r="G150" s="498">
        <f t="shared" si="6"/>
        <v>100</v>
      </c>
    </row>
    <row r="151" spans="1:7" s="137" customFormat="1" ht="54" customHeight="1">
      <c r="A151" s="160" t="s">
        <v>382</v>
      </c>
      <c r="B151" s="397">
        <v>4000090050</v>
      </c>
      <c r="C151" s="167"/>
      <c r="D151" s="500">
        <f>D152+D153</f>
        <v>325000</v>
      </c>
      <c r="E151" s="500">
        <f>E152+E153</f>
        <v>186143.84</v>
      </c>
      <c r="F151" s="500"/>
      <c r="G151" s="499">
        <f t="shared" si="6"/>
        <v>57.275027692307695</v>
      </c>
    </row>
    <row r="152" spans="1:7" s="137" customFormat="1" ht="54" customHeight="1">
      <c r="A152" s="151" t="s">
        <v>382</v>
      </c>
      <c r="B152" s="400">
        <v>4000090050</v>
      </c>
      <c r="C152" s="407">
        <v>200</v>
      </c>
      <c r="D152" s="164">
        <v>173856.16</v>
      </c>
      <c r="E152" s="507">
        <v>35000</v>
      </c>
      <c r="F152" s="506"/>
      <c r="G152" s="508">
        <f t="shared" si="6"/>
        <v>20.131584638703625</v>
      </c>
    </row>
    <row r="153" spans="1:7" s="137" customFormat="1" ht="54" customHeight="1">
      <c r="A153" s="151" t="s">
        <v>382</v>
      </c>
      <c r="B153" s="400">
        <v>4000090050</v>
      </c>
      <c r="C153" s="407">
        <v>800</v>
      </c>
      <c r="D153" s="148">
        <v>151143.84</v>
      </c>
      <c r="E153" s="507">
        <v>151143.84</v>
      </c>
      <c r="F153" s="506"/>
      <c r="G153" s="508">
        <f t="shared" si="6"/>
        <v>100</v>
      </c>
    </row>
    <row r="154" spans="1:7" s="140" customFormat="1" ht="54.75" customHeight="1">
      <c r="A154" s="165" t="s">
        <v>383</v>
      </c>
      <c r="B154" s="399">
        <v>4000090060</v>
      </c>
      <c r="C154" s="433">
        <v>300</v>
      </c>
      <c r="D154" s="550">
        <v>73000</v>
      </c>
      <c r="E154" s="550">
        <v>73000</v>
      </c>
      <c r="F154" s="550"/>
      <c r="G154" s="517">
        <f t="shared" si="6"/>
        <v>100</v>
      </c>
    </row>
    <row r="155" spans="1:7" s="140" customFormat="1" ht="51.75" customHeight="1">
      <c r="A155" s="166" t="s">
        <v>384</v>
      </c>
      <c r="B155" s="401" t="s">
        <v>385</v>
      </c>
      <c r="C155" s="167">
        <v>200</v>
      </c>
      <c r="D155" s="500">
        <v>100000</v>
      </c>
      <c r="E155" s="168"/>
      <c r="F155" s="168"/>
      <c r="G155" s="494"/>
    </row>
    <row r="156" spans="1:7" s="140" customFormat="1" ht="49.5" customHeight="1">
      <c r="A156" s="160" t="s">
        <v>386</v>
      </c>
      <c r="B156" s="396">
        <v>4000090110</v>
      </c>
      <c r="C156" s="167">
        <v>200</v>
      </c>
      <c r="D156" s="498">
        <v>460000</v>
      </c>
      <c r="E156" s="500">
        <v>224811.78</v>
      </c>
      <c r="F156" s="498"/>
      <c r="G156" s="499">
        <f>E156*100/D156</f>
        <v>48.87212608695652</v>
      </c>
    </row>
    <row r="157" spans="1:7" s="140" customFormat="1" ht="39.75" customHeight="1">
      <c r="A157" s="160" t="s">
        <v>387</v>
      </c>
      <c r="B157" s="398">
        <v>4000090100</v>
      </c>
      <c r="C157" s="167">
        <v>800</v>
      </c>
      <c r="D157" s="500">
        <v>589224.64</v>
      </c>
      <c r="E157" s="168"/>
      <c r="F157" s="168"/>
      <c r="G157" s="494"/>
    </row>
    <row r="158" spans="1:7" s="140" customFormat="1" ht="135.75" customHeight="1">
      <c r="A158" s="160" t="s">
        <v>599</v>
      </c>
      <c r="B158" s="532" t="s">
        <v>598</v>
      </c>
      <c r="C158" s="167">
        <v>800</v>
      </c>
      <c r="D158" s="500">
        <v>150000</v>
      </c>
      <c r="E158" s="500">
        <v>150000</v>
      </c>
      <c r="F158" s="500"/>
      <c r="G158" s="517">
        <f>E158*100/D158</f>
        <v>100</v>
      </c>
    </row>
    <row r="159" spans="1:7" s="140" customFormat="1" ht="25.5" customHeight="1">
      <c r="A159" s="504" t="s">
        <v>610</v>
      </c>
      <c r="B159" s="397"/>
      <c r="C159" s="167"/>
      <c r="D159" s="500">
        <f>D160+D161+D162+D163+D164+D165+D166+D167+D168+D169+D170+D171+D172+D173+D174</f>
        <v>14892666.290000001</v>
      </c>
      <c r="E159" s="500">
        <f>E160+E161+E162+E163+E164+E165+E166+E167+E168+E169+E170+E171+E172+E173+E174</f>
        <v>1526406.19</v>
      </c>
      <c r="F159" s="500"/>
      <c r="G159" s="499">
        <f>E159*100/D159</f>
        <v>10.24938154308163</v>
      </c>
    </row>
    <row r="160" spans="1:7" s="140" customFormat="1" ht="63.75" customHeight="1">
      <c r="A160" s="147" t="s">
        <v>611</v>
      </c>
      <c r="B160" s="519">
        <v>4000090160</v>
      </c>
      <c r="C160" s="407">
        <v>500</v>
      </c>
      <c r="D160" s="507">
        <v>806680.93</v>
      </c>
      <c r="E160" s="507">
        <v>181026.19</v>
      </c>
      <c r="F160" s="507"/>
      <c r="G160" s="508">
        <f>E160*100/D160</f>
        <v>22.440866427820474</v>
      </c>
    </row>
    <row r="161" spans="1:7" s="140" customFormat="1" ht="45.75" customHeight="1">
      <c r="A161" s="505" t="s">
        <v>591</v>
      </c>
      <c r="B161" s="520">
        <v>4000090170</v>
      </c>
      <c r="C161" s="407">
        <v>500</v>
      </c>
      <c r="D161" s="507">
        <v>779645.2</v>
      </c>
      <c r="E161" s="507">
        <v>111380</v>
      </c>
      <c r="F161" s="507"/>
      <c r="G161" s="508">
        <f>E161*100/D161</f>
        <v>14.285985471340041</v>
      </c>
    </row>
    <row r="162" spans="1:7" s="140" customFormat="1" ht="87" customHeight="1">
      <c r="A162" s="505" t="s">
        <v>600</v>
      </c>
      <c r="B162" s="520">
        <v>4000090180</v>
      </c>
      <c r="C162" s="407">
        <v>500</v>
      </c>
      <c r="D162" s="507">
        <v>51030.5</v>
      </c>
      <c r="E162" s="484"/>
      <c r="F162" s="484"/>
      <c r="G162" s="478"/>
    </row>
    <row r="163" spans="1:7" s="140" customFormat="1" ht="222" customHeight="1">
      <c r="A163" s="505" t="s">
        <v>596</v>
      </c>
      <c r="B163" s="520">
        <v>4000090190</v>
      </c>
      <c r="C163" s="407">
        <v>500</v>
      </c>
      <c r="D163" s="507">
        <v>2521605</v>
      </c>
      <c r="E163" s="484"/>
      <c r="F163" s="484"/>
      <c r="G163" s="478"/>
    </row>
    <row r="164" spans="1:7" s="140" customFormat="1" ht="149.25" customHeight="1">
      <c r="A164" s="505" t="s">
        <v>597</v>
      </c>
      <c r="B164" s="520">
        <v>4000090200</v>
      </c>
      <c r="C164" s="407">
        <v>500</v>
      </c>
      <c r="D164" s="507">
        <v>1685711.77</v>
      </c>
      <c r="E164" s="475"/>
      <c r="F164" s="475"/>
      <c r="G164" s="476"/>
    </row>
    <row r="165" spans="1:7" s="140" customFormat="1" ht="70.5" customHeight="1">
      <c r="A165" s="505" t="s">
        <v>593</v>
      </c>
      <c r="B165" s="520">
        <v>4000090210</v>
      </c>
      <c r="C165" s="407">
        <v>500</v>
      </c>
      <c r="D165" s="507">
        <v>36120</v>
      </c>
      <c r="E165" s="507"/>
      <c r="F165" s="507"/>
      <c r="G165" s="508">
        <f aca="true" t="shared" si="7" ref="G165:G171">E165*100/D165</f>
        <v>0</v>
      </c>
    </row>
    <row r="166" spans="1:7" s="140" customFormat="1" ht="46.5" customHeight="1">
      <c r="A166" s="505" t="s">
        <v>594</v>
      </c>
      <c r="B166" s="520">
        <v>4000090220</v>
      </c>
      <c r="C166" s="407">
        <v>500</v>
      </c>
      <c r="D166" s="507">
        <v>662002</v>
      </c>
      <c r="E166" s="507">
        <v>30000</v>
      </c>
      <c r="F166" s="507"/>
      <c r="G166" s="508">
        <f t="shared" si="7"/>
        <v>4.531708363418842</v>
      </c>
    </row>
    <row r="167" spans="1:7" s="140" customFormat="1" ht="106.5" customHeight="1">
      <c r="A167" s="505" t="s">
        <v>603</v>
      </c>
      <c r="B167" s="520">
        <v>4000090230</v>
      </c>
      <c r="C167" s="407">
        <v>500</v>
      </c>
      <c r="D167" s="507">
        <v>394460.78</v>
      </c>
      <c r="E167" s="507">
        <v>65000</v>
      </c>
      <c r="F167" s="507"/>
      <c r="G167" s="508">
        <f t="shared" si="7"/>
        <v>16.47819081024988</v>
      </c>
    </row>
    <row r="168" spans="1:9" s="140" customFormat="1" ht="104.25" customHeight="1">
      <c r="A168" s="505" t="s">
        <v>590</v>
      </c>
      <c r="B168" s="520">
        <v>4000090240</v>
      </c>
      <c r="C168" s="407">
        <v>500</v>
      </c>
      <c r="D168" s="507">
        <v>225147.7</v>
      </c>
      <c r="E168" s="507">
        <v>75000</v>
      </c>
      <c r="F168" s="507"/>
      <c r="G168" s="508">
        <f t="shared" si="7"/>
        <v>33.31146620640584</v>
      </c>
      <c r="I168" s="507"/>
    </row>
    <row r="169" spans="1:7" s="140" customFormat="1" ht="195" customHeight="1">
      <c r="A169" s="147" t="s">
        <v>612</v>
      </c>
      <c r="B169" s="520">
        <v>4000090250</v>
      </c>
      <c r="C169" s="407">
        <v>500</v>
      </c>
      <c r="D169" s="507">
        <v>3916171.41</v>
      </c>
      <c r="E169" s="507">
        <v>520000</v>
      </c>
      <c r="F169" s="506"/>
      <c r="G169" s="508">
        <f t="shared" si="7"/>
        <v>13.278274762748445</v>
      </c>
    </row>
    <row r="170" spans="1:7" s="140" customFormat="1" ht="25.5" customHeight="1">
      <c r="A170" s="147" t="s">
        <v>602</v>
      </c>
      <c r="B170" s="520">
        <v>4000090260</v>
      </c>
      <c r="C170" s="407">
        <v>500</v>
      </c>
      <c r="D170" s="507">
        <v>15000</v>
      </c>
      <c r="E170" s="507">
        <v>15000</v>
      </c>
      <c r="F170" s="507"/>
      <c r="G170" s="516">
        <f t="shared" si="7"/>
        <v>100</v>
      </c>
    </row>
    <row r="171" spans="1:7" s="140" customFormat="1" ht="60.75" customHeight="1">
      <c r="A171" s="147" t="s">
        <v>589</v>
      </c>
      <c r="B171" s="519">
        <v>4000090270</v>
      </c>
      <c r="C171" s="407">
        <v>500</v>
      </c>
      <c r="D171" s="507">
        <v>153000</v>
      </c>
      <c r="E171" s="507">
        <v>3000</v>
      </c>
      <c r="F171" s="507"/>
      <c r="G171" s="516">
        <f t="shared" si="7"/>
        <v>1.9607843137254901</v>
      </c>
    </row>
    <row r="172" spans="1:7" s="140" customFormat="1" ht="84" customHeight="1">
      <c r="A172" s="147" t="s">
        <v>613</v>
      </c>
      <c r="B172" s="519">
        <v>4000090280</v>
      </c>
      <c r="C172" s="407">
        <v>500</v>
      </c>
      <c r="D172" s="475"/>
      <c r="E172" s="475"/>
      <c r="F172" s="475"/>
      <c r="G172" s="476"/>
    </row>
    <row r="173" spans="1:7" s="140" customFormat="1" ht="49.5" customHeight="1">
      <c r="A173" s="147" t="s">
        <v>601</v>
      </c>
      <c r="B173" s="519">
        <v>4000090290</v>
      </c>
      <c r="C173" s="407">
        <v>500</v>
      </c>
      <c r="D173" s="507">
        <v>3646091</v>
      </c>
      <c r="E173" s="507">
        <v>526000</v>
      </c>
      <c r="F173" s="507"/>
      <c r="G173" s="508">
        <f>E173*100/D173</f>
        <v>14.426408995277407</v>
      </c>
    </row>
    <row r="174" spans="1:7" s="140" customFormat="1" ht="84" customHeight="1">
      <c r="A174" s="505" t="s">
        <v>614</v>
      </c>
      <c r="B174" s="519">
        <v>4000090300</v>
      </c>
      <c r="C174" s="407">
        <v>500</v>
      </c>
      <c r="D174" s="484"/>
      <c r="E174" s="484"/>
      <c r="F174" s="484"/>
      <c r="G174" s="478"/>
    </row>
    <row r="175" spans="1:7" ht="12.75">
      <c r="A175" s="169" t="s">
        <v>388</v>
      </c>
      <c r="B175" s="402"/>
      <c r="C175" s="434"/>
      <c r="D175" s="537">
        <f>D5+D137</f>
        <v>176390000.47</v>
      </c>
      <c r="E175" s="537">
        <f>E5+E137</f>
        <v>105790114.37</v>
      </c>
      <c r="F175" s="537"/>
      <c r="G175" s="515">
        <f>E175*100/D175</f>
        <v>59.97511995471225</v>
      </c>
    </row>
    <row r="176" spans="4:7" ht="12.75">
      <c r="D176" s="170"/>
      <c r="E176" s="170"/>
      <c r="F176" s="170"/>
      <c r="G176" s="170"/>
    </row>
    <row r="177" spans="4:8" ht="12.75">
      <c r="D177" s="171"/>
      <c r="E177" s="171"/>
      <c r="F177" s="171"/>
      <c r="G177" s="171"/>
      <c r="H177" s="172"/>
    </row>
    <row r="178" spans="4:8" ht="12.75">
      <c r="D178" s="171"/>
      <c r="E178" s="171"/>
      <c r="F178" s="171"/>
      <c r="G178" s="171"/>
      <c r="H178" s="172"/>
    </row>
    <row r="179" spans="4:8" ht="12.75">
      <c r="D179" s="171"/>
      <c r="E179" s="171"/>
      <c r="F179" s="171"/>
      <c r="G179" s="171"/>
      <c r="H179" s="172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4"/>
  <sheetViews>
    <sheetView tabSelected="1" view="pageBreakPreview" zoomScale="60" zoomScaleNormal="160" zoomScalePageLayoutView="0" workbookViewId="0" topLeftCell="A1">
      <selection activeCell="W120" sqref="W120"/>
    </sheetView>
  </sheetViews>
  <sheetFormatPr defaultColWidth="8.88671875" defaultRowHeight="12.75"/>
  <cols>
    <col min="1" max="1" width="28.4453125" style="310" customWidth="1"/>
    <col min="2" max="3" width="2.99609375" style="310" customWidth="1"/>
    <col min="4" max="4" width="2.5546875" style="310" customWidth="1"/>
    <col min="5" max="5" width="8.4453125" style="310" customWidth="1"/>
    <col min="6" max="6" width="3.10546875" style="310" customWidth="1"/>
    <col min="7" max="7" width="8.6640625" style="312" customWidth="1"/>
    <col min="8" max="8" width="12.10546875" style="312" hidden="1" customWidth="1"/>
    <col min="9" max="9" width="9.10546875" style="312" customWidth="1"/>
    <col min="10" max="10" width="8.6640625" style="170" customWidth="1"/>
    <col min="11" max="11" width="10.5546875" style="175" hidden="1" customWidth="1"/>
    <col min="12" max="12" width="10.6640625" style="175" hidden="1" customWidth="1"/>
    <col min="13" max="13" width="10.77734375" style="175" bestFit="1" customWidth="1"/>
    <col min="14" max="16384" width="8.88671875" style="175" customWidth="1"/>
  </cols>
  <sheetData>
    <row r="1" spans="1:10" ht="108.75" customHeight="1">
      <c r="A1" s="120"/>
      <c r="B1" s="120"/>
      <c r="C1" s="174"/>
      <c r="D1" s="643" t="s">
        <v>564</v>
      </c>
      <c r="E1" s="644"/>
      <c r="F1" s="644"/>
      <c r="G1" s="644"/>
      <c r="H1" s="644"/>
      <c r="I1" s="644"/>
      <c r="J1" s="645"/>
    </row>
    <row r="2" spans="1:10" ht="56.25" customHeight="1">
      <c r="A2" s="646" t="s">
        <v>563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8" customHeight="1">
      <c r="A3" s="648" t="s">
        <v>389</v>
      </c>
      <c r="B3" s="649"/>
      <c r="C3" s="648" t="s">
        <v>390</v>
      </c>
      <c r="D3" s="648" t="s">
        <v>391</v>
      </c>
      <c r="E3" s="648" t="s">
        <v>261</v>
      </c>
      <c r="F3" s="648" t="s">
        <v>262</v>
      </c>
      <c r="G3" s="650" t="s">
        <v>392</v>
      </c>
      <c r="H3" s="650"/>
      <c r="I3" s="650"/>
      <c r="J3" s="651"/>
    </row>
    <row r="4" spans="1:10" ht="40.5" customHeight="1">
      <c r="A4" s="648" t="s">
        <v>264</v>
      </c>
      <c r="B4" s="649"/>
      <c r="C4" s="648" t="s">
        <v>264</v>
      </c>
      <c r="D4" s="648" t="s">
        <v>264</v>
      </c>
      <c r="E4" s="648" t="s">
        <v>264</v>
      </c>
      <c r="F4" s="648" t="s">
        <v>264</v>
      </c>
      <c r="G4" s="354" t="s">
        <v>542</v>
      </c>
      <c r="H4" s="354" t="s">
        <v>393</v>
      </c>
      <c r="I4" s="354" t="s">
        <v>562</v>
      </c>
      <c r="J4" s="354" t="s">
        <v>543</v>
      </c>
    </row>
    <row r="5" spans="1:10" ht="44.25" customHeight="1">
      <c r="A5" s="176" t="s">
        <v>394</v>
      </c>
      <c r="B5" s="177">
        <v>300</v>
      </c>
      <c r="C5" s="178" t="s">
        <v>264</v>
      </c>
      <c r="D5" s="178" t="s">
        <v>264</v>
      </c>
      <c r="E5" s="179" t="s">
        <v>264</v>
      </c>
      <c r="F5" s="179" t="s">
        <v>264</v>
      </c>
      <c r="G5" s="180"/>
      <c r="H5" s="180"/>
      <c r="I5" s="180"/>
      <c r="J5" s="180"/>
    </row>
    <row r="6" spans="1:10" s="188" customFormat="1" ht="30" customHeight="1">
      <c r="A6" s="181" t="s">
        <v>395</v>
      </c>
      <c r="B6" s="182">
        <v>300</v>
      </c>
      <c r="C6" s="183" t="s">
        <v>396</v>
      </c>
      <c r="D6" s="184" t="s">
        <v>264</v>
      </c>
      <c r="E6" s="185" t="s">
        <v>264</v>
      </c>
      <c r="F6" s="186" t="s">
        <v>264</v>
      </c>
      <c r="G6" s="187">
        <f>G7+G10+G20+G23+G17</f>
        <v>20782462.74</v>
      </c>
      <c r="H6" s="187">
        <f>H7+H10+H20+H23+H17</f>
        <v>0</v>
      </c>
      <c r="I6" s="187">
        <f>I7+I10+I20+I23+I17</f>
        <v>9947940.889999999</v>
      </c>
      <c r="J6" s="444">
        <f>I6*100/G6</f>
        <v>47.86699735471293</v>
      </c>
    </row>
    <row r="7" spans="1:10" s="188" customFormat="1" ht="56.25" customHeight="1">
      <c r="A7" s="189" t="s">
        <v>397</v>
      </c>
      <c r="B7" s="190">
        <v>300</v>
      </c>
      <c r="C7" s="191" t="s">
        <v>396</v>
      </c>
      <c r="D7" s="192" t="s">
        <v>398</v>
      </c>
      <c r="E7" s="193"/>
      <c r="F7" s="194"/>
      <c r="G7" s="195">
        <f aca="true" t="shared" si="0" ref="G7:I8">G8</f>
        <v>1301411.5</v>
      </c>
      <c r="H7" s="195">
        <f t="shared" si="0"/>
        <v>0</v>
      </c>
      <c r="I7" s="195">
        <f t="shared" si="0"/>
        <v>436598.64</v>
      </c>
      <c r="J7" s="446">
        <f aca="true" t="shared" si="1" ref="J7:J84">I7*100/G7</f>
        <v>33.54808529047116</v>
      </c>
    </row>
    <row r="8" spans="1:10" s="188" customFormat="1" ht="27.75" customHeight="1">
      <c r="A8" s="196" t="s">
        <v>374</v>
      </c>
      <c r="B8" s="197">
        <v>300</v>
      </c>
      <c r="C8" s="198" t="s">
        <v>396</v>
      </c>
      <c r="D8" s="199" t="s">
        <v>398</v>
      </c>
      <c r="E8" s="200" t="s">
        <v>399</v>
      </c>
      <c r="F8" s="201"/>
      <c r="G8" s="164">
        <f t="shared" si="0"/>
        <v>1301411.5</v>
      </c>
      <c r="H8" s="164">
        <f t="shared" si="0"/>
        <v>0</v>
      </c>
      <c r="I8" s="164">
        <f t="shared" si="0"/>
        <v>436598.64</v>
      </c>
      <c r="J8" s="447">
        <f t="shared" si="1"/>
        <v>33.54808529047116</v>
      </c>
    </row>
    <row r="9" spans="1:10" s="188" customFormat="1" ht="77.25" customHeight="1">
      <c r="A9" s="158" t="s">
        <v>400</v>
      </c>
      <c r="B9" s="197">
        <v>300</v>
      </c>
      <c r="C9" s="198" t="s">
        <v>396</v>
      </c>
      <c r="D9" s="199" t="s">
        <v>398</v>
      </c>
      <c r="E9" s="200" t="s">
        <v>399</v>
      </c>
      <c r="F9" s="163">
        <v>100</v>
      </c>
      <c r="G9" s="164">
        <v>1301411.5</v>
      </c>
      <c r="H9" s="154"/>
      <c r="I9" s="164">
        <v>436598.64</v>
      </c>
      <c r="J9" s="447">
        <f t="shared" si="1"/>
        <v>33.54808529047116</v>
      </c>
    </row>
    <row r="10" spans="1:11" ht="60.75" customHeight="1">
      <c r="A10" s="202" t="s">
        <v>6</v>
      </c>
      <c r="B10" s="190">
        <v>300</v>
      </c>
      <c r="C10" s="191" t="s">
        <v>396</v>
      </c>
      <c r="D10" s="191" t="s">
        <v>401</v>
      </c>
      <c r="E10" s="193"/>
      <c r="F10" s="203"/>
      <c r="G10" s="204">
        <f>G11+G15</f>
        <v>9224427.91</v>
      </c>
      <c r="H10" s="204">
        <f>H11+H15</f>
        <v>0</v>
      </c>
      <c r="I10" s="204">
        <f>I11+I15</f>
        <v>5479920.5</v>
      </c>
      <c r="J10" s="204">
        <f>I10*100/G10</f>
        <v>59.4066163611007</v>
      </c>
      <c r="K10" s="205"/>
    </row>
    <row r="11" spans="1:10" ht="42" customHeight="1">
      <c r="A11" s="129" t="s">
        <v>402</v>
      </c>
      <c r="B11" s="206">
        <v>300</v>
      </c>
      <c r="C11" s="207" t="s">
        <v>396</v>
      </c>
      <c r="D11" s="207" t="s">
        <v>401</v>
      </c>
      <c r="E11" s="208" t="s">
        <v>403</v>
      </c>
      <c r="F11" s="209" t="s">
        <v>264</v>
      </c>
      <c r="G11" s="230">
        <f>G12+G13+G14</f>
        <v>5690336.91</v>
      </c>
      <c r="H11" s="230">
        <f>H12+H13+H14</f>
        <v>0</v>
      </c>
      <c r="I11" s="230">
        <f>I12+I13+I14</f>
        <v>4969920.5</v>
      </c>
      <c r="J11" s="448">
        <f t="shared" si="1"/>
        <v>87.3396527939503</v>
      </c>
    </row>
    <row r="12" spans="1:10" ht="73.5" customHeight="1">
      <c r="A12" s="158" t="s">
        <v>400</v>
      </c>
      <c r="B12" s="206">
        <v>300</v>
      </c>
      <c r="C12" s="207" t="s">
        <v>396</v>
      </c>
      <c r="D12" s="207" t="s">
        <v>401</v>
      </c>
      <c r="E12" s="208" t="s">
        <v>403</v>
      </c>
      <c r="F12" s="207">
        <v>100</v>
      </c>
      <c r="G12" s="164">
        <v>5306915.91</v>
      </c>
      <c r="H12" s="210"/>
      <c r="I12" s="164">
        <v>4803841.48</v>
      </c>
      <c r="J12" s="447">
        <f t="shared" si="1"/>
        <v>90.52039944608809</v>
      </c>
    </row>
    <row r="13" spans="1:10" ht="24" customHeight="1">
      <c r="A13" s="158" t="s">
        <v>404</v>
      </c>
      <c r="B13" s="206">
        <v>300</v>
      </c>
      <c r="C13" s="207" t="s">
        <v>396</v>
      </c>
      <c r="D13" s="207" t="s">
        <v>401</v>
      </c>
      <c r="E13" s="208" t="s">
        <v>403</v>
      </c>
      <c r="F13" s="207">
        <v>200</v>
      </c>
      <c r="G13" s="164">
        <v>381421</v>
      </c>
      <c r="H13" s="211"/>
      <c r="I13" s="164">
        <v>166079.02</v>
      </c>
      <c r="J13" s="447">
        <f t="shared" si="1"/>
        <v>43.542180425304316</v>
      </c>
    </row>
    <row r="14" spans="1:10" ht="18" customHeight="1">
      <c r="A14" s="129" t="s">
        <v>405</v>
      </c>
      <c r="B14" s="206">
        <v>300</v>
      </c>
      <c r="C14" s="207" t="s">
        <v>396</v>
      </c>
      <c r="D14" s="207" t="s">
        <v>401</v>
      </c>
      <c r="E14" s="208" t="s">
        <v>403</v>
      </c>
      <c r="F14" s="207">
        <v>800</v>
      </c>
      <c r="G14" s="164">
        <v>2000</v>
      </c>
      <c r="H14" s="210"/>
      <c r="I14" s="164"/>
      <c r="J14" s="447">
        <f t="shared" si="1"/>
        <v>0</v>
      </c>
    </row>
    <row r="15" spans="1:10" ht="39" customHeight="1">
      <c r="A15" s="129" t="s">
        <v>585</v>
      </c>
      <c r="B15" s="206">
        <v>300</v>
      </c>
      <c r="C15" s="207" t="s">
        <v>396</v>
      </c>
      <c r="D15" s="207" t="s">
        <v>401</v>
      </c>
      <c r="E15" s="208" t="s">
        <v>584</v>
      </c>
      <c r="F15" s="207"/>
      <c r="G15" s="222">
        <f>G16</f>
        <v>3534091</v>
      </c>
      <c r="H15" s="458"/>
      <c r="I15" s="222">
        <f>I16</f>
        <v>510000</v>
      </c>
      <c r="J15" s="448">
        <f t="shared" si="1"/>
        <v>14.430867795990538</v>
      </c>
    </row>
    <row r="16" spans="1:10" ht="18" customHeight="1">
      <c r="A16" s="129" t="s">
        <v>582</v>
      </c>
      <c r="B16" s="206">
        <v>300</v>
      </c>
      <c r="C16" s="207" t="s">
        <v>396</v>
      </c>
      <c r="D16" s="207" t="s">
        <v>401</v>
      </c>
      <c r="E16" s="208" t="s">
        <v>584</v>
      </c>
      <c r="F16" s="207">
        <v>500</v>
      </c>
      <c r="G16" s="164">
        <v>3534091</v>
      </c>
      <c r="H16" s="210"/>
      <c r="I16" s="164">
        <v>510000</v>
      </c>
      <c r="J16" s="447">
        <f t="shared" si="1"/>
        <v>14.430867795990538</v>
      </c>
    </row>
    <row r="17" spans="1:10" ht="51" customHeight="1">
      <c r="A17" s="456" t="s">
        <v>580</v>
      </c>
      <c r="B17" s="190">
        <v>300</v>
      </c>
      <c r="C17" s="191" t="s">
        <v>396</v>
      </c>
      <c r="D17" s="191">
        <v>6</v>
      </c>
      <c r="E17" s="455"/>
      <c r="F17" s="454"/>
      <c r="G17" s="195">
        <f>G18</f>
        <v>806680.93</v>
      </c>
      <c r="H17" s="457"/>
      <c r="I17" s="195">
        <f>I18</f>
        <v>181026.19</v>
      </c>
      <c r="J17" s="446">
        <f>I17*100/G17</f>
        <v>22.440866427820474</v>
      </c>
    </row>
    <row r="18" spans="1:10" ht="55.5" customHeight="1">
      <c r="A18" s="129" t="s">
        <v>583</v>
      </c>
      <c r="B18" s="206">
        <v>300</v>
      </c>
      <c r="C18" s="207" t="s">
        <v>396</v>
      </c>
      <c r="D18" s="207">
        <v>6</v>
      </c>
      <c r="E18" s="208" t="s">
        <v>581</v>
      </c>
      <c r="F18" s="207"/>
      <c r="G18" s="164">
        <f>G19</f>
        <v>806680.93</v>
      </c>
      <c r="H18" s="210"/>
      <c r="I18" s="164">
        <f>I19</f>
        <v>181026.19</v>
      </c>
      <c r="J18" s="447">
        <f>I18*100/G18</f>
        <v>22.440866427820474</v>
      </c>
    </row>
    <row r="19" spans="1:10" ht="18" customHeight="1">
      <c r="A19" s="129" t="s">
        <v>582</v>
      </c>
      <c r="B19" s="206">
        <v>300</v>
      </c>
      <c r="C19" s="207" t="s">
        <v>396</v>
      </c>
      <c r="D19" s="207">
        <v>6</v>
      </c>
      <c r="E19" s="208" t="s">
        <v>581</v>
      </c>
      <c r="F19" s="207">
        <v>500</v>
      </c>
      <c r="G19" s="164">
        <v>806680.93</v>
      </c>
      <c r="H19" s="210"/>
      <c r="I19" s="164">
        <v>181026.19</v>
      </c>
      <c r="J19" s="447">
        <f>I19*100/G19</f>
        <v>22.440866427820474</v>
      </c>
    </row>
    <row r="20" spans="1:10" ht="17.25" customHeight="1">
      <c r="A20" s="212" t="s">
        <v>7</v>
      </c>
      <c r="B20" s="213">
        <v>300</v>
      </c>
      <c r="C20" s="191" t="s">
        <v>396</v>
      </c>
      <c r="D20" s="214">
        <v>11</v>
      </c>
      <c r="E20" s="193"/>
      <c r="F20" s="215"/>
      <c r="G20" s="195">
        <f>G21</f>
        <v>100000</v>
      </c>
      <c r="H20" s="195">
        <f>H21</f>
        <v>0</v>
      </c>
      <c r="I20" s="195"/>
      <c r="J20" s="446">
        <f t="shared" si="1"/>
        <v>0</v>
      </c>
    </row>
    <row r="21" spans="1:10" ht="52.5" customHeight="1">
      <c r="A21" s="216" t="s">
        <v>378</v>
      </c>
      <c r="B21" s="217">
        <v>300</v>
      </c>
      <c r="C21" s="218" t="s">
        <v>396</v>
      </c>
      <c r="D21" s="207">
        <v>11</v>
      </c>
      <c r="E21" s="219">
        <v>4000020120</v>
      </c>
      <c r="F21" s="220"/>
      <c r="G21" s="164">
        <f>G22</f>
        <v>100000</v>
      </c>
      <c r="H21" s="164">
        <f>H22</f>
        <v>0</v>
      </c>
      <c r="I21" s="164"/>
      <c r="J21" s="447">
        <f t="shared" si="1"/>
        <v>0</v>
      </c>
    </row>
    <row r="22" spans="1:10" ht="14.25" customHeight="1">
      <c r="A22" s="129" t="s">
        <v>405</v>
      </c>
      <c r="B22" s="217">
        <v>300</v>
      </c>
      <c r="C22" s="218" t="s">
        <v>396</v>
      </c>
      <c r="D22" s="207">
        <v>11</v>
      </c>
      <c r="E22" s="219">
        <v>4000020120</v>
      </c>
      <c r="F22" s="207">
        <v>800</v>
      </c>
      <c r="G22" s="164">
        <v>100000</v>
      </c>
      <c r="H22" s="154"/>
      <c r="I22" s="164"/>
      <c r="J22" s="447">
        <f t="shared" si="1"/>
        <v>0</v>
      </c>
    </row>
    <row r="23" spans="1:10" ht="13.5" customHeight="1">
      <c r="A23" s="202" t="s">
        <v>8</v>
      </c>
      <c r="B23" s="190">
        <v>300</v>
      </c>
      <c r="C23" s="191" t="s">
        <v>396</v>
      </c>
      <c r="D23" s="191" t="s">
        <v>406</v>
      </c>
      <c r="E23" s="193" t="s">
        <v>264</v>
      </c>
      <c r="F23" s="203" t="s">
        <v>264</v>
      </c>
      <c r="G23" s="204">
        <f>G24+G27+G30+G33+G39+G41+G43+G45+G47</f>
        <v>9349942.399999999</v>
      </c>
      <c r="H23" s="204">
        <f>H24+H27+H30+H33+H39+H41+H43+H45+H47</f>
        <v>0</v>
      </c>
      <c r="I23" s="204">
        <f>I24+I27+I30+I33+I39+I41+I43+I45+I47</f>
        <v>3850395.5599999996</v>
      </c>
      <c r="J23" s="446">
        <f t="shared" si="1"/>
        <v>41.1809548687701</v>
      </c>
    </row>
    <row r="24" spans="1:10" ht="42" customHeight="1">
      <c r="A24" s="129" t="s">
        <v>407</v>
      </c>
      <c r="B24" s="221">
        <v>300</v>
      </c>
      <c r="C24" s="218" t="s">
        <v>396</v>
      </c>
      <c r="D24" s="218" t="s">
        <v>406</v>
      </c>
      <c r="E24" s="219" t="s">
        <v>408</v>
      </c>
      <c r="F24" s="209"/>
      <c r="G24" s="222">
        <f>G25+G26</f>
        <v>325000</v>
      </c>
      <c r="H24" s="222">
        <f>H25+H26</f>
        <v>0</v>
      </c>
      <c r="I24" s="222">
        <f>I25+I26</f>
        <v>186143.84</v>
      </c>
      <c r="J24" s="448">
        <f t="shared" si="1"/>
        <v>57.275027692307695</v>
      </c>
    </row>
    <row r="25" spans="1:10" ht="32.25" customHeight="1">
      <c r="A25" s="158" t="s">
        <v>404</v>
      </c>
      <c r="B25" s="221">
        <v>300</v>
      </c>
      <c r="C25" s="218" t="s">
        <v>396</v>
      </c>
      <c r="D25" s="218" t="s">
        <v>406</v>
      </c>
      <c r="E25" s="219" t="s">
        <v>408</v>
      </c>
      <c r="F25" s="207">
        <v>200</v>
      </c>
      <c r="G25" s="364">
        <v>173856.16</v>
      </c>
      <c r="H25" s="164"/>
      <c r="I25" s="164">
        <v>35000</v>
      </c>
      <c r="J25" s="447">
        <f t="shared" si="1"/>
        <v>20.131584638703625</v>
      </c>
    </row>
    <row r="26" spans="1:10" ht="18" customHeight="1">
      <c r="A26" s="129" t="s">
        <v>405</v>
      </c>
      <c r="B26" s="221">
        <v>300</v>
      </c>
      <c r="C26" s="218" t="s">
        <v>396</v>
      </c>
      <c r="D26" s="218" t="s">
        <v>406</v>
      </c>
      <c r="E26" s="219" t="s">
        <v>408</v>
      </c>
      <c r="F26" s="207">
        <v>800</v>
      </c>
      <c r="G26" s="364">
        <v>151143.84</v>
      </c>
      <c r="H26" s="154"/>
      <c r="I26" s="148">
        <v>151143.84</v>
      </c>
      <c r="J26" s="447">
        <f t="shared" si="1"/>
        <v>100</v>
      </c>
    </row>
    <row r="27" spans="1:10" ht="36.75" customHeight="1">
      <c r="A27" s="126" t="s">
        <v>409</v>
      </c>
      <c r="B27" s="221">
        <v>300</v>
      </c>
      <c r="C27" s="218" t="s">
        <v>396</v>
      </c>
      <c r="D27" s="218" t="s">
        <v>406</v>
      </c>
      <c r="E27" s="224" t="s">
        <v>273</v>
      </c>
      <c r="F27" s="207"/>
      <c r="G27" s="222">
        <f>G28+G29</f>
        <v>40605</v>
      </c>
      <c r="H27" s="222">
        <f>H28+H29</f>
        <v>0</v>
      </c>
      <c r="I27" s="222">
        <f>I28+I29</f>
        <v>40605</v>
      </c>
      <c r="J27" s="448">
        <f t="shared" si="1"/>
        <v>100</v>
      </c>
    </row>
    <row r="28" spans="1:10" s="226" customFormat="1" ht="27.75" customHeight="1">
      <c r="A28" s="216" t="s">
        <v>404</v>
      </c>
      <c r="B28" s="221">
        <v>300</v>
      </c>
      <c r="C28" s="218" t="s">
        <v>396</v>
      </c>
      <c r="D28" s="218" t="s">
        <v>406</v>
      </c>
      <c r="E28" s="224" t="s">
        <v>273</v>
      </c>
      <c r="F28" s="207">
        <v>200</v>
      </c>
      <c r="G28" s="148">
        <v>3250</v>
      </c>
      <c r="H28" s="225"/>
      <c r="I28" s="154">
        <v>3250</v>
      </c>
      <c r="J28" s="447">
        <f t="shared" si="1"/>
        <v>100</v>
      </c>
    </row>
    <row r="29" spans="1:10" s="226" customFormat="1" ht="27.75" customHeight="1">
      <c r="A29" s="216" t="s">
        <v>410</v>
      </c>
      <c r="B29" s="221">
        <v>300</v>
      </c>
      <c r="C29" s="218" t="s">
        <v>396</v>
      </c>
      <c r="D29" s="218" t="s">
        <v>406</v>
      </c>
      <c r="E29" s="224" t="s">
        <v>273</v>
      </c>
      <c r="F29" s="207">
        <v>300</v>
      </c>
      <c r="G29" s="148">
        <v>37355</v>
      </c>
      <c r="H29" s="225"/>
      <c r="I29" s="154">
        <v>37355</v>
      </c>
      <c r="J29" s="447">
        <f t="shared" si="1"/>
        <v>100</v>
      </c>
    </row>
    <row r="30" spans="1:10" ht="50.25" customHeight="1">
      <c r="A30" s="216" t="s">
        <v>279</v>
      </c>
      <c r="B30" s="221">
        <v>300</v>
      </c>
      <c r="C30" s="218" t="s">
        <v>396</v>
      </c>
      <c r="D30" s="218" t="s">
        <v>406</v>
      </c>
      <c r="E30" s="224" t="s">
        <v>280</v>
      </c>
      <c r="F30" s="207"/>
      <c r="G30" s="222">
        <f>G31+G32</f>
        <v>6931605.86</v>
      </c>
      <c r="H30" s="222">
        <f>H31+H32</f>
        <v>0</v>
      </c>
      <c r="I30" s="222">
        <f>I31+I32</f>
        <v>3093127.78</v>
      </c>
      <c r="J30" s="448">
        <f t="shared" si="1"/>
        <v>44.623538072893254</v>
      </c>
    </row>
    <row r="31" spans="1:10" ht="26.25" customHeight="1">
      <c r="A31" s="216" t="s">
        <v>404</v>
      </c>
      <c r="B31" s="221">
        <v>300</v>
      </c>
      <c r="C31" s="218" t="s">
        <v>396</v>
      </c>
      <c r="D31" s="218" t="s">
        <v>406</v>
      </c>
      <c r="E31" s="224" t="s">
        <v>280</v>
      </c>
      <c r="F31" s="207">
        <v>200</v>
      </c>
      <c r="G31" s="148">
        <v>6928605.86</v>
      </c>
      <c r="H31" s="225"/>
      <c r="I31" s="148">
        <v>3090127.78</v>
      </c>
      <c r="J31" s="447">
        <f t="shared" si="1"/>
        <v>44.599560754925086</v>
      </c>
    </row>
    <row r="32" spans="1:10" ht="26.25" customHeight="1">
      <c r="A32" s="129" t="s">
        <v>405</v>
      </c>
      <c r="B32" s="221">
        <v>300</v>
      </c>
      <c r="C32" s="218" t="s">
        <v>396</v>
      </c>
      <c r="D32" s="218" t="s">
        <v>406</v>
      </c>
      <c r="E32" s="224" t="s">
        <v>280</v>
      </c>
      <c r="F32" s="207">
        <v>800</v>
      </c>
      <c r="G32" s="148">
        <v>3000</v>
      </c>
      <c r="H32" s="225"/>
      <c r="I32" s="148">
        <v>3000</v>
      </c>
      <c r="J32" s="447">
        <f t="shared" si="1"/>
        <v>100</v>
      </c>
    </row>
    <row r="33" spans="1:10" ht="29.25" customHeight="1">
      <c r="A33" s="129" t="s">
        <v>284</v>
      </c>
      <c r="B33" s="221">
        <v>300</v>
      </c>
      <c r="C33" s="218" t="s">
        <v>396</v>
      </c>
      <c r="D33" s="218" t="s">
        <v>406</v>
      </c>
      <c r="E33" s="224" t="s">
        <v>285</v>
      </c>
      <c r="F33" s="227"/>
      <c r="G33" s="222">
        <f>G34</f>
        <v>428000</v>
      </c>
      <c r="H33" s="222">
        <f>H34</f>
        <v>0</v>
      </c>
      <c r="I33" s="222">
        <f>I34</f>
        <v>313424.94</v>
      </c>
      <c r="J33" s="448">
        <f t="shared" si="1"/>
        <v>73.2301261682243</v>
      </c>
    </row>
    <row r="34" spans="1:10" s="226" customFormat="1" ht="25.5" customHeight="1">
      <c r="A34" s="216" t="s">
        <v>404</v>
      </c>
      <c r="B34" s="221">
        <v>300</v>
      </c>
      <c r="C34" s="218" t="s">
        <v>396</v>
      </c>
      <c r="D34" s="218" t="s">
        <v>406</v>
      </c>
      <c r="E34" s="224" t="s">
        <v>285</v>
      </c>
      <c r="F34" s="207">
        <v>200</v>
      </c>
      <c r="G34" s="164">
        <f>G35+G36+G37+G38</f>
        <v>428000</v>
      </c>
      <c r="H34" s="164">
        <f>H35+H36+H37+H38</f>
        <v>0</v>
      </c>
      <c r="I34" s="164">
        <f>I35+I36+I37+I38</f>
        <v>313424.94</v>
      </c>
      <c r="J34" s="447">
        <f t="shared" si="1"/>
        <v>73.2301261682243</v>
      </c>
    </row>
    <row r="35" spans="1:10" s="226" customFormat="1" ht="28.5" customHeight="1">
      <c r="A35" s="129" t="s">
        <v>411</v>
      </c>
      <c r="B35" s="221"/>
      <c r="C35" s="218" t="s">
        <v>396</v>
      </c>
      <c r="D35" s="218" t="s">
        <v>406</v>
      </c>
      <c r="E35" s="224" t="s">
        <v>293</v>
      </c>
      <c r="F35" s="207">
        <v>200</v>
      </c>
      <c r="G35" s="164">
        <v>8000</v>
      </c>
      <c r="H35" s="154"/>
      <c r="I35" s="164">
        <v>4400</v>
      </c>
      <c r="J35" s="447">
        <f t="shared" si="1"/>
        <v>55</v>
      </c>
    </row>
    <row r="36" spans="1:10" s="226" customFormat="1" ht="26.25" customHeight="1">
      <c r="A36" s="129" t="s">
        <v>412</v>
      </c>
      <c r="B36" s="221"/>
      <c r="C36" s="218" t="s">
        <v>396</v>
      </c>
      <c r="D36" s="218" t="s">
        <v>406</v>
      </c>
      <c r="E36" s="224" t="s">
        <v>289</v>
      </c>
      <c r="F36" s="207">
        <v>200</v>
      </c>
      <c r="G36" s="164">
        <v>200000</v>
      </c>
      <c r="H36" s="154"/>
      <c r="I36" s="164">
        <v>152744.59</v>
      </c>
      <c r="J36" s="447">
        <f t="shared" si="1"/>
        <v>76.372295</v>
      </c>
    </row>
    <row r="37" spans="1:10" s="226" customFormat="1" ht="27" customHeight="1">
      <c r="A37" s="129" t="s">
        <v>413</v>
      </c>
      <c r="B37" s="221"/>
      <c r="C37" s="218" t="s">
        <v>396</v>
      </c>
      <c r="D37" s="218" t="s">
        <v>406</v>
      </c>
      <c r="E37" s="224" t="s">
        <v>291</v>
      </c>
      <c r="F37" s="207">
        <v>200</v>
      </c>
      <c r="G37" s="164">
        <v>20000</v>
      </c>
      <c r="H37" s="154"/>
      <c r="I37" s="164">
        <v>11050.7</v>
      </c>
      <c r="J37" s="447">
        <f t="shared" si="1"/>
        <v>55.2535</v>
      </c>
    </row>
    <row r="38" spans="1:10" s="226" customFormat="1" ht="42" customHeight="1">
      <c r="A38" s="129" t="s">
        <v>286</v>
      </c>
      <c r="B38" s="221"/>
      <c r="C38" s="218" t="s">
        <v>396</v>
      </c>
      <c r="D38" s="218" t="s">
        <v>406</v>
      </c>
      <c r="E38" s="224" t="s">
        <v>287</v>
      </c>
      <c r="F38" s="207">
        <v>200</v>
      </c>
      <c r="G38" s="164">
        <v>200000</v>
      </c>
      <c r="H38" s="154"/>
      <c r="I38" s="164">
        <v>145229.65</v>
      </c>
      <c r="J38" s="447">
        <f t="shared" si="1"/>
        <v>72.614825</v>
      </c>
    </row>
    <row r="39" spans="1:10" s="226" customFormat="1" ht="26.25" customHeight="1">
      <c r="A39" s="228" t="s">
        <v>414</v>
      </c>
      <c r="B39" s="221">
        <v>300</v>
      </c>
      <c r="C39" s="218" t="s">
        <v>396</v>
      </c>
      <c r="D39" s="218" t="s">
        <v>406</v>
      </c>
      <c r="E39" s="224" t="s">
        <v>415</v>
      </c>
      <c r="F39" s="207"/>
      <c r="G39" s="222">
        <f>G40</f>
        <v>27714</v>
      </c>
      <c r="H39" s="222">
        <f>H40</f>
        <v>0</v>
      </c>
      <c r="I39" s="222">
        <f>I40</f>
        <v>27714</v>
      </c>
      <c r="J39" s="448">
        <f t="shared" si="1"/>
        <v>100</v>
      </c>
    </row>
    <row r="40" spans="1:10" s="226" customFormat="1" ht="26.25" customHeight="1">
      <c r="A40" s="129" t="s">
        <v>405</v>
      </c>
      <c r="B40" s="221">
        <v>300</v>
      </c>
      <c r="C40" s="218" t="s">
        <v>396</v>
      </c>
      <c r="D40" s="218" t="s">
        <v>406</v>
      </c>
      <c r="E40" s="224" t="s">
        <v>415</v>
      </c>
      <c r="F40" s="207">
        <v>800</v>
      </c>
      <c r="G40" s="164">
        <v>27714</v>
      </c>
      <c r="H40" s="154"/>
      <c r="I40" s="164">
        <v>27714</v>
      </c>
      <c r="J40" s="447">
        <f t="shared" si="1"/>
        <v>100</v>
      </c>
    </row>
    <row r="41" spans="1:10" s="226" customFormat="1" ht="36.75" customHeight="1">
      <c r="A41" s="129" t="s">
        <v>387</v>
      </c>
      <c r="B41" s="221">
        <v>300</v>
      </c>
      <c r="C41" s="218" t="s">
        <v>396</v>
      </c>
      <c r="D41" s="218" t="s">
        <v>406</v>
      </c>
      <c r="E41" s="224" t="s">
        <v>416</v>
      </c>
      <c r="F41" s="229"/>
      <c r="G41" s="222">
        <f>G42</f>
        <v>589224.64</v>
      </c>
      <c r="H41" s="222">
        <f>H42</f>
        <v>0</v>
      </c>
      <c r="I41" s="222"/>
      <c r="J41" s="448">
        <f t="shared" si="1"/>
        <v>0</v>
      </c>
    </row>
    <row r="42" spans="1:10" s="226" customFormat="1" ht="26.25" customHeight="1">
      <c r="A42" s="129" t="s">
        <v>405</v>
      </c>
      <c r="B42" s="221">
        <v>300</v>
      </c>
      <c r="C42" s="218" t="s">
        <v>396</v>
      </c>
      <c r="D42" s="218" t="s">
        <v>406</v>
      </c>
      <c r="E42" s="224" t="s">
        <v>416</v>
      </c>
      <c r="F42" s="207">
        <v>800</v>
      </c>
      <c r="G42" s="164">
        <v>589224.64</v>
      </c>
      <c r="H42" s="154"/>
      <c r="I42" s="164"/>
      <c r="J42" s="447">
        <f t="shared" si="1"/>
        <v>0</v>
      </c>
    </row>
    <row r="43" spans="1:10" s="226" customFormat="1" ht="39.75" customHeight="1">
      <c r="A43" s="216" t="s">
        <v>591</v>
      </c>
      <c r="B43" s="221">
        <v>300</v>
      </c>
      <c r="C43" s="218" t="s">
        <v>396</v>
      </c>
      <c r="D43" s="218" t="s">
        <v>406</v>
      </c>
      <c r="E43" s="224" t="s">
        <v>586</v>
      </c>
      <c r="F43" s="207"/>
      <c r="G43" s="222">
        <f>G44</f>
        <v>779645.2</v>
      </c>
      <c r="H43" s="222">
        <f>H44</f>
        <v>0</v>
      </c>
      <c r="I43" s="222">
        <f>I44</f>
        <v>111380</v>
      </c>
      <c r="J43" s="448">
        <f t="shared" si="1"/>
        <v>14.285985471340041</v>
      </c>
    </row>
    <row r="44" spans="1:10" s="226" customFormat="1" ht="17.25" customHeight="1">
      <c r="A44" s="129" t="s">
        <v>582</v>
      </c>
      <c r="B44" s="221">
        <v>300</v>
      </c>
      <c r="C44" s="218" t="s">
        <v>396</v>
      </c>
      <c r="D44" s="218" t="s">
        <v>406</v>
      </c>
      <c r="E44" s="224" t="s">
        <v>586</v>
      </c>
      <c r="F44" s="207">
        <v>500</v>
      </c>
      <c r="G44" s="164">
        <v>779645.2</v>
      </c>
      <c r="H44" s="154"/>
      <c r="I44" s="164">
        <v>111380</v>
      </c>
      <c r="J44" s="447">
        <f t="shared" si="1"/>
        <v>14.285985471340041</v>
      </c>
    </row>
    <row r="45" spans="1:10" s="226" customFormat="1" ht="79.5" customHeight="1">
      <c r="A45" s="129" t="s">
        <v>590</v>
      </c>
      <c r="B45" s="221">
        <v>300</v>
      </c>
      <c r="C45" s="218" t="s">
        <v>396</v>
      </c>
      <c r="D45" s="218" t="s">
        <v>406</v>
      </c>
      <c r="E45" s="224" t="s">
        <v>587</v>
      </c>
      <c r="F45" s="207"/>
      <c r="G45" s="222">
        <f>G46</f>
        <v>225147.7</v>
      </c>
      <c r="H45" s="230"/>
      <c r="I45" s="222">
        <f>I46</f>
        <v>75000</v>
      </c>
      <c r="J45" s="448">
        <f t="shared" si="1"/>
        <v>33.31146620640584</v>
      </c>
    </row>
    <row r="46" spans="1:10" s="226" customFormat="1" ht="17.25" customHeight="1">
      <c r="A46" s="129" t="s">
        <v>582</v>
      </c>
      <c r="B46" s="221">
        <v>300</v>
      </c>
      <c r="C46" s="218" t="s">
        <v>396</v>
      </c>
      <c r="D46" s="218" t="s">
        <v>406</v>
      </c>
      <c r="E46" s="224" t="s">
        <v>587</v>
      </c>
      <c r="F46" s="207">
        <v>500</v>
      </c>
      <c r="G46" s="164">
        <v>225147.7</v>
      </c>
      <c r="H46" s="154"/>
      <c r="I46" s="164">
        <v>75000</v>
      </c>
      <c r="J46" s="447">
        <f t="shared" si="1"/>
        <v>33.31146620640584</v>
      </c>
    </row>
    <row r="47" spans="1:10" s="226" customFormat="1" ht="43.5" customHeight="1">
      <c r="A47" s="129" t="s">
        <v>589</v>
      </c>
      <c r="B47" s="221">
        <v>300</v>
      </c>
      <c r="C47" s="218" t="s">
        <v>396</v>
      </c>
      <c r="D47" s="218" t="s">
        <v>406</v>
      </c>
      <c r="E47" s="224" t="s">
        <v>588</v>
      </c>
      <c r="F47" s="207"/>
      <c r="G47" s="222">
        <f>G48</f>
        <v>3000</v>
      </c>
      <c r="H47" s="222">
        <f>H48</f>
        <v>0</v>
      </c>
      <c r="I47" s="222">
        <f>I48</f>
        <v>3000</v>
      </c>
      <c r="J47" s="448">
        <f t="shared" si="1"/>
        <v>100</v>
      </c>
    </row>
    <row r="48" spans="1:10" s="226" customFormat="1" ht="17.25" customHeight="1">
      <c r="A48" s="129" t="s">
        <v>582</v>
      </c>
      <c r="B48" s="221">
        <v>300</v>
      </c>
      <c r="C48" s="218" t="s">
        <v>396</v>
      </c>
      <c r="D48" s="218" t="s">
        <v>406</v>
      </c>
      <c r="E48" s="224" t="s">
        <v>588</v>
      </c>
      <c r="F48" s="207">
        <v>500</v>
      </c>
      <c r="G48" s="164">
        <v>3000</v>
      </c>
      <c r="H48" s="154"/>
      <c r="I48" s="164">
        <v>3000</v>
      </c>
      <c r="J48" s="447">
        <f t="shared" si="1"/>
        <v>100</v>
      </c>
    </row>
    <row r="49" spans="1:10" ht="63" customHeight="1">
      <c r="A49" s="181" t="s">
        <v>63</v>
      </c>
      <c r="B49" s="182">
        <v>300</v>
      </c>
      <c r="C49" s="183" t="s">
        <v>417</v>
      </c>
      <c r="D49" s="184" t="s">
        <v>264</v>
      </c>
      <c r="E49" s="185"/>
      <c r="F49" s="186"/>
      <c r="G49" s="187">
        <f>G50</f>
        <v>929040</v>
      </c>
      <c r="H49" s="187">
        <f>H50</f>
        <v>0</v>
      </c>
      <c r="I49" s="187">
        <f>I50</f>
        <v>101293</v>
      </c>
      <c r="J49" s="444">
        <f t="shared" si="1"/>
        <v>10.902975114096272</v>
      </c>
    </row>
    <row r="50" spans="1:10" ht="52.5" customHeight="1">
      <c r="A50" s="202" t="s">
        <v>250</v>
      </c>
      <c r="B50" s="190">
        <v>300</v>
      </c>
      <c r="C50" s="191" t="s">
        <v>417</v>
      </c>
      <c r="D50" s="191">
        <v>10</v>
      </c>
      <c r="E50" s="231"/>
      <c r="F50" s="232"/>
      <c r="G50" s="195">
        <f>G51+G53+G56+G58</f>
        <v>929040</v>
      </c>
      <c r="H50" s="195">
        <f>H51+H53+H56+H58</f>
        <v>0</v>
      </c>
      <c r="I50" s="195">
        <f>I51+I53+I56+I58</f>
        <v>101293</v>
      </c>
      <c r="J50" s="446">
        <f t="shared" si="1"/>
        <v>10.902975114096272</v>
      </c>
    </row>
    <row r="51" spans="1:10" ht="37.5" customHeight="1">
      <c r="A51" s="216" t="s">
        <v>299</v>
      </c>
      <c r="B51" s="221">
        <v>300</v>
      </c>
      <c r="C51" s="218" t="s">
        <v>417</v>
      </c>
      <c r="D51" s="218">
        <v>10</v>
      </c>
      <c r="E51" s="224" t="s">
        <v>418</v>
      </c>
      <c r="F51" s="233"/>
      <c r="G51" s="222">
        <f>G52</f>
        <v>147482</v>
      </c>
      <c r="H51" s="222">
        <f>H52</f>
        <v>0</v>
      </c>
      <c r="I51" s="222">
        <f>I52</f>
        <v>21243</v>
      </c>
      <c r="J51" s="448">
        <f t="shared" si="1"/>
        <v>14.403791649150405</v>
      </c>
    </row>
    <row r="52" spans="1:10" ht="26.25" customHeight="1">
      <c r="A52" s="216" t="s">
        <v>404</v>
      </c>
      <c r="B52" s="221">
        <v>300</v>
      </c>
      <c r="C52" s="218" t="s">
        <v>417</v>
      </c>
      <c r="D52" s="218">
        <v>10</v>
      </c>
      <c r="E52" s="224" t="s">
        <v>418</v>
      </c>
      <c r="F52" s="207">
        <v>200</v>
      </c>
      <c r="G52" s="148">
        <v>147482</v>
      </c>
      <c r="H52" s="225"/>
      <c r="I52" s="148">
        <v>21243</v>
      </c>
      <c r="J52" s="447">
        <f t="shared" si="1"/>
        <v>14.403791649150405</v>
      </c>
    </row>
    <row r="53" spans="1:10" ht="39" customHeight="1">
      <c r="A53" s="216" t="s">
        <v>302</v>
      </c>
      <c r="B53" s="221">
        <v>300</v>
      </c>
      <c r="C53" s="218" t="s">
        <v>417</v>
      </c>
      <c r="D53" s="218">
        <v>10</v>
      </c>
      <c r="E53" s="224" t="s">
        <v>303</v>
      </c>
      <c r="F53" s="209"/>
      <c r="G53" s="222">
        <f>G54+G55</f>
        <v>115920</v>
      </c>
      <c r="H53" s="222">
        <f>H54+H55</f>
        <v>0</v>
      </c>
      <c r="I53" s="222">
        <f>I54+I55</f>
        <v>50050</v>
      </c>
      <c r="J53" s="222">
        <f>I53*100/G53</f>
        <v>43.17632850241546</v>
      </c>
    </row>
    <row r="54" spans="1:10" ht="68.25" customHeight="1">
      <c r="A54" s="158" t="s">
        <v>400</v>
      </c>
      <c r="B54" s="221">
        <v>300</v>
      </c>
      <c r="C54" s="218" t="s">
        <v>417</v>
      </c>
      <c r="D54" s="218">
        <v>10</v>
      </c>
      <c r="E54" s="224" t="s">
        <v>303</v>
      </c>
      <c r="F54" s="207">
        <v>100</v>
      </c>
      <c r="G54" s="164">
        <v>3000</v>
      </c>
      <c r="H54" s="164"/>
      <c r="I54" s="164">
        <v>3000</v>
      </c>
      <c r="J54" s="447">
        <f t="shared" si="1"/>
        <v>100</v>
      </c>
    </row>
    <row r="55" spans="1:10" s="140" customFormat="1" ht="27" customHeight="1">
      <c r="A55" s="216" t="s">
        <v>404</v>
      </c>
      <c r="B55" s="221">
        <v>300</v>
      </c>
      <c r="C55" s="218" t="s">
        <v>417</v>
      </c>
      <c r="D55" s="218">
        <v>10</v>
      </c>
      <c r="E55" s="224" t="s">
        <v>303</v>
      </c>
      <c r="F55" s="207">
        <v>200</v>
      </c>
      <c r="G55" s="148">
        <v>112920</v>
      </c>
      <c r="H55" s="225"/>
      <c r="I55" s="164">
        <v>47050</v>
      </c>
      <c r="J55" s="447">
        <f t="shared" si="1"/>
        <v>41.666666666666664</v>
      </c>
    </row>
    <row r="56" spans="1:10" s="140" customFormat="1" ht="51" customHeight="1">
      <c r="A56" s="216" t="s">
        <v>593</v>
      </c>
      <c r="B56" s="221">
        <v>300</v>
      </c>
      <c r="C56" s="218" t="s">
        <v>417</v>
      </c>
      <c r="D56" s="218">
        <v>10</v>
      </c>
      <c r="E56" s="224" t="s">
        <v>592</v>
      </c>
      <c r="F56" s="207"/>
      <c r="G56" s="222">
        <f>G57</f>
        <v>36120</v>
      </c>
      <c r="H56" s="230"/>
      <c r="I56" s="222"/>
      <c r="J56" s="448"/>
    </row>
    <row r="57" spans="1:10" s="140" customFormat="1" ht="18" customHeight="1">
      <c r="A57" s="129" t="s">
        <v>582</v>
      </c>
      <c r="B57" s="221">
        <v>300</v>
      </c>
      <c r="C57" s="218" t="s">
        <v>417</v>
      </c>
      <c r="D57" s="218">
        <v>10</v>
      </c>
      <c r="E57" s="224" t="s">
        <v>592</v>
      </c>
      <c r="F57" s="207">
        <v>500</v>
      </c>
      <c r="G57" s="148">
        <v>36120</v>
      </c>
      <c r="H57" s="225"/>
      <c r="I57" s="164"/>
      <c r="J57" s="447"/>
    </row>
    <row r="58" spans="1:10" s="140" customFormat="1" ht="39.75" customHeight="1">
      <c r="A58" s="129" t="s">
        <v>594</v>
      </c>
      <c r="B58" s="221">
        <v>300</v>
      </c>
      <c r="C58" s="218" t="s">
        <v>417</v>
      </c>
      <c r="D58" s="218">
        <v>10</v>
      </c>
      <c r="E58" s="224" t="s">
        <v>595</v>
      </c>
      <c r="F58" s="207"/>
      <c r="G58" s="222">
        <f>G59</f>
        <v>629518</v>
      </c>
      <c r="H58" s="222">
        <f>H59</f>
        <v>0</v>
      </c>
      <c r="I58" s="222">
        <f>I59</f>
        <v>30000</v>
      </c>
      <c r="J58" s="448">
        <f>I58*100/G58</f>
        <v>4.765550786474732</v>
      </c>
    </row>
    <row r="59" spans="1:10" s="140" customFormat="1" ht="18" customHeight="1">
      <c r="A59" s="129" t="s">
        <v>582</v>
      </c>
      <c r="B59" s="221">
        <v>300</v>
      </c>
      <c r="C59" s="218" t="s">
        <v>417</v>
      </c>
      <c r="D59" s="218">
        <v>10</v>
      </c>
      <c r="E59" s="224" t="s">
        <v>595</v>
      </c>
      <c r="F59" s="207">
        <v>500</v>
      </c>
      <c r="G59" s="148">
        <v>629518</v>
      </c>
      <c r="H59" s="225"/>
      <c r="I59" s="164">
        <v>30000</v>
      </c>
      <c r="J59" s="447">
        <f>I59*100/G59</f>
        <v>4.765550786474732</v>
      </c>
    </row>
    <row r="60" spans="1:10" s="236" customFormat="1" ht="30" customHeight="1">
      <c r="A60" s="181" t="s">
        <v>82</v>
      </c>
      <c r="B60" s="234">
        <v>300</v>
      </c>
      <c r="C60" s="235" t="s">
        <v>401</v>
      </c>
      <c r="D60" s="235"/>
      <c r="E60" s="185"/>
      <c r="F60" s="184"/>
      <c r="G60" s="187">
        <f>G61+G64+G81</f>
        <v>57764301.75</v>
      </c>
      <c r="H60" s="187">
        <f>H61+H64+H81</f>
        <v>0</v>
      </c>
      <c r="I60" s="187">
        <f>I61+I64+I81</f>
        <v>32453218.439999998</v>
      </c>
      <c r="J60" s="444">
        <f t="shared" si="1"/>
        <v>56.1821357773099</v>
      </c>
    </row>
    <row r="61" spans="1:10" s="238" customFormat="1" ht="18" customHeight="1">
      <c r="A61" s="189" t="s">
        <v>419</v>
      </c>
      <c r="B61" s="237">
        <v>300</v>
      </c>
      <c r="C61" s="192" t="s">
        <v>401</v>
      </c>
      <c r="D61" s="192" t="s">
        <v>420</v>
      </c>
      <c r="E61" s="193"/>
      <c r="F61" s="215"/>
      <c r="G61" s="195">
        <f>G62</f>
        <v>100000</v>
      </c>
      <c r="H61" s="195">
        <f>H62</f>
        <v>0</v>
      </c>
      <c r="I61" s="195">
        <f>I62</f>
        <v>0</v>
      </c>
      <c r="J61" s="446">
        <f t="shared" si="1"/>
        <v>0</v>
      </c>
    </row>
    <row r="62" spans="1:10" s="238" customFormat="1" ht="40.5" customHeight="1">
      <c r="A62" s="239" t="s">
        <v>421</v>
      </c>
      <c r="B62" s="200">
        <v>300</v>
      </c>
      <c r="C62" s="240" t="s">
        <v>401</v>
      </c>
      <c r="D62" s="240" t="s">
        <v>420</v>
      </c>
      <c r="E62" s="224" t="s">
        <v>385</v>
      </c>
      <c r="F62" s="241"/>
      <c r="G62" s="164">
        <f>G63</f>
        <v>100000</v>
      </c>
      <c r="H62" s="164">
        <f>H63</f>
        <v>0</v>
      </c>
      <c r="I62" s="164"/>
      <c r="J62" s="447">
        <f t="shared" si="1"/>
        <v>0</v>
      </c>
    </row>
    <row r="63" spans="1:10" s="238" customFormat="1" ht="27" customHeight="1">
      <c r="A63" s="216" t="s">
        <v>404</v>
      </c>
      <c r="B63" s="200">
        <v>300</v>
      </c>
      <c r="C63" s="240" t="s">
        <v>401</v>
      </c>
      <c r="D63" s="240" t="s">
        <v>420</v>
      </c>
      <c r="E63" s="224" t="s">
        <v>385</v>
      </c>
      <c r="F63" s="163">
        <v>200</v>
      </c>
      <c r="G63" s="164">
        <v>100000</v>
      </c>
      <c r="H63" s="242"/>
      <c r="I63" s="164"/>
      <c r="J63" s="447">
        <f t="shared" si="1"/>
        <v>0</v>
      </c>
    </row>
    <row r="64" spans="1:10" s="243" customFormat="1" ht="21.75" customHeight="1">
      <c r="A64" s="212" t="s">
        <v>422</v>
      </c>
      <c r="B64" s="190">
        <v>300</v>
      </c>
      <c r="C64" s="191" t="s">
        <v>401</v>
      </c>
      <c r="D64" s="191" t="s">
        <v>423</v>
      </c>
      <c r="E64" s="193"/>
      <c r="F64" s="203"/>
      <c r="G64" s="195">
        <f>G65+G79</f>
        <v>57164301.75</v>
      </c>
      <c r="H64" s="195">
        <f>H65+H79</f>
        <v>0</v>
      </c>
      <c r="I64" s="195">
        <f>I65+I79</f>
        <v>32254170.72</v>
      </c>
      <c r="J64" s="446">
        <f t="shared" si="1"/>
        <v>56.42362406709533</v>
      </c>
    </row>
    <row r="65" spans="1:10" ht="52.5" customHeight="1">
      <c r="A65" s="216" t="s">
        <v>424</v>
      </c>
      <c r="B65" s="206">
        <v>300</v>
      </c>
      <c r="C65" s="218" t="s">
        <v>401</v>
      </c>
      <c r="D65" s="218" t="s">
        <v>423</v>
      </c>
      <c r="E65" s="224" t="s">
        <v>308</v>
      </c>
      <c r="F65" s="209"/>
      <c r="G65" s="164">
        <f aca="true" t="shared" si="2" ref="G65:I66">G66</f>
        <v>54642696.75</v>
      </c>
      <c r="H65" s="164">
        <f t="shared" si="2"/>
        <v>0</v>
      </c>
      <c r="I65" s="164">
        <f t="shared" si="2"/>
        <v>32254170.72</v>
      </c>
      <c r="J65" s="447">
        <f t="shared" si="1"/>
        <v>59.02741379615383</v>
      </c>
    </row>
    <row r="66" spans="1:11" ht="27" customHeight="1">
      <c r="A66" s="158" t="s">
        <v>425</v>
      </c>
      <c r="B66" s="206">
        <v>300</v>
      </c>
      <c r="C66" s="218" t="s">
        <v>401</v>
      </c>
      <c r="D66" s="218" t="s">
        <v>423</v>
      </c>
      <c r="E66" s="224" t="s">
        <v>308</v>
      </c>
      <c r="F66" s="207">
        <v>200</v>
      </c>
      <c r="G66" s="164">
        <f t="shared" si="2"/>
        <v>54642696.75</v>
      </c>
      <c r="H66" s="164">
        <f t="shared" si="2"/>
        <v>0</v>
      </c>
      <c r="I66" s="164">
        <f t="shared" si="2"/>
        <v>32254170.72</v>
      </c>
      <c r="J66" s="447">
        <f t="shared" si="1"/>
        <v>59.02741379615383</v>
      </c>
      <c r="K66" s="247"/>
    </row>
    <row r="67" spans="1:11" ht="24" customHeight="1">
      <c r="A67" s="244" t="s">
        <v>426</v>
      </c>
      <c r="B67" s="206"/>
      <c r="C67" s="218"/>
      <c r="D67" s="218"/>
      <c r="E67" s="245"/>
      <c r="F67" s="207"/>
      <c r="G67" s="148">
        <f>G69+G71+G73+G76</f>
        <v>54642696.75</v>
      </c>
      <c r="H67" s="148">
        <f>H69+H71+H73+H76</f>
        <v>0</v>
      </c>
      <c r="I67" s="148">
        <f>I69+I71+I73+I76</f>
        <v>32254170.72</v>
      </c>
      <c r="J67" s="447">
        <f t="shared" si="1"/>
        <v>59.02741379615383</v>
      </c>
      <c r="K67" s="247"/>
    </row>
    <row r="68" spans="1:13" ht="18" customHeight="1">
      <c r="A68" s="129" t="s">
        <v>427</v>
      </c>
      <c r="B68" s="206">
        <v>300</v>
      </c>
      <c r="C68" s="218" t="s">
        <v>401</v>
      </c>
      <c r="D68" s="218" t="s">
        <v>423</v>
      </c>
      <c r="E68" s="224" t="s">
        <v>310</v>
      </c>
      <c r="F68" s="175"/>
      <c r="G68" s="148">
        <f>G69</f>
        <v>12780723</v>
      </c>
      <c r="H68" s="148">
        <f>H69</f>
        <v>0</v>
      </c>
      <c r="I68" s="148">
        <f>I69</f>
        <v>8253362.79</v>
      </c>
      <c r="J68" s="447">
        <f t="shared" si="1"/>
        <v>64.57665024114833</v>
      </c>
      <c r="K68" s="319"/>
      <c r="L68" s="247"/>
      <c r="M68" s="247"/>
    </row>
    <row r="69" spans="1:12" ht="29.25" customHeight="1">
      <c r="A69" s="158" t="s">
        <v>425</v>
      </c>
      <c r="B69" s="206">
        <v>300</v>
      </c>
      <c r="C69" s="218" t="s">
        <v>401</v>
      </c>
      <c r="D69" s="218" t="s">
        <v>423</v>
      </c>
      <c r="E69" s="224" t="s">
        <v>310</v>
      </c>
      <c r="F69" s="207">
        <v>200</v>
      </c>
      <c r="G69" s="222">
        <v>12780723</v>
      </c>
      <c r="H69" s="230"/>
      <c r="I69" s="230">
        <v>8253362.79</v>
      </c>
      <c r="J69" s="448">
        <f t="shared" si="1"/>
        <v>64.57665024114833</v>
      </c>
      <c r="K69" s="319"/>
      <c r="L69" s="247"/>
    </row>
    <row r="70" spans="1:11" ht="18" customHeight="1">
      <c r="A70" s="129" t="s">
        <v>311</v>
      </c>
      <c r="B70" s="206">
        <v>300</v>
      </c>
      <c r="C70" s="218" t="s">
        <v>401</v>
      </c>
      <c r="D70" s="218" t="s">
        <v>423</v>
      </c>
      <c r="E70" s="224" t="s">
        <v>312</v>
      </c>
      <c r="F70" s="207"/>
      <c r="G70" s="148">
        <f>G71</f>
        <v>2567454</v>
      </c>
      <c r="H70" s="148">
        <f>H71</f>
        <v>0</v>
      </c>
      <c r="I70" s="148"/>
      <c r="J70" s="447">
        <f t="shared" si="1"/>
        <v>0</v>
      </c>
      <c r="K70" s="319"/>
    </row>
    <row r="71" spans="1:10" ht="28.5" customHeight="1">
      <c r="A71" s="158" t="s">
        <v>425</v>
      </c>
      <c r="B71" s="206">
        <v>300</v>
      </c>
      <c r="C71" s="218" t="s">
        <v>401</v>
      </c>
      <c r="D71" s="218" t="s">
        <v>423</v>
      </c>
      <c r="E71" s="224" t="s">
        <v>312</v>
      </c>
      <c r="F71" s="207">
        <v>200</v>
      </c>
      <c r="G71" s="222">
        <v>2567454</v>
      </c>
      <c r="H71" s="230"/>
      <c r="I71" s="230"/>
      <c r="J71" s="448">
        <f t="shared" si="1"/>
        <v>0</v>
      </c>
    </row>
    <row r="72" spans="1:13" ht="88.5" customHeight="1">
      <c r="A72" s="158" t="s">
        <v>477</v>
      </c>
      <c r="B72" s="206">
        <v>300</v>
      </c>
      <c r="C72" s="218" t="s">
        <v>401</v>
      </c>
      <c r="D72" s="218" t="s">
        <v>423</v>
      </c>
      <c r="E72" s="224" t="s">
        <v>476</v>
      </c>
      <c r="F72" s="207"/>
      <c r="G72" s="164">
        <f>G73</f>
        <v>11953064.06</v>
      </c>
      <c r="H72" s="154"/>
      <c r="I72" s="164">
        <f>I73</f>
        <v>11953064.06</v>
      </c>
      <c r="J72" s="447">
        <f t="shared" si="1"/>
        <v>100</v>
      </c>
      <c r="L72" s="247"/>
      <c r="M72" s="247"/>
    </row>
    <row r="73" spans="1:10" ht="31.5" customHeight="1">
      <c r="A73" s="158" t="s">
        <v>425</v>
      </c>
      <c r="B73" s="206">
        <v>300</v>
      </c>
      <c r="C73" s="218" t="s">
        <v>401</v>
      </c>
      <c r="D73" s="218" t="s">
        <v>423</v>
      </c>
      <c r="E73" s="224" t="s">
        <v>476</v>
      </c>
      <c r="F73" s="207">
        <v>200</v>
      </c>
      <c r="G73" s="222">
        <f>G74+G75</f>
        <v>11953064.06</v>
      </c>
      <c r="H73" s="230"/>
      <c r="I73" s="222">
        <f>I74+I75</f>
        <v>11953064.06</v>
      </c>
      <c r="J73" s="448">
        <f t="shared" si="1"/>
        <v>100</v>
      </c>
    </row>
    <row r="74" spans="1:10" ht="16.5" customHeight="1">
      <c r="A74" s="316" t="s">
        <v>458</v>
      </c>
      <c r="B74" s="206">
        <v>300</v>
      </c>
      <c r="C74" s="218" t="s">
        <v>401</v>
      </c>
      <c r="D74" s="218" t="s">
        <v>423</v>
      </c>
      <c r="E74" s="224"/>
      <c r="F74" s="207"/>
      <c r="G74" s="323">
        <v>11833533.41</v>
      </c>
      <c r="H74" s="225"/>
      <c r="I74" s="323">
        <v>11833533.41</v>
      </c>
      <c r="J74" s="447">
        <f t="shared" si="1"/>
        <v>100</v>
      </c>
    </row>
    <row r="75" spans="1:10" ht="16.5" customHeight="1">
      <c r="A75" s="316" t="s">
        <v>459</v>
      </c>
      <c r="B75" s="206">
        <v>300</v>
      </c>
      <c r="C75" s="218" t="s">
        <v>401</v>
      </c>
      <c r="D75" s="218" t="s">
        <v>423</v>
      </c>
      <c r="E75" s="224"/>
      <c r="F75" s="207"/>
      <c r="G75" s="323">
        <v>119530.65</v>
      </c>
      <c r="H75" s="225"/>
      <c r="I75" s="323">
        <v>119530.65</v>
      </c>
      <c r="J75" s="447">
        <f t="shared" si="1"/>
        <v>100</v>
      </c>
    </row>
    <row r="76" spans="1:10" ht="66" customHeight="1">
      <c r="A76" s="126" t="s">
        <v>530</v>
      </c>
      <c r="B76" s="206">
        <v>300</v>
      </c>
      <c r="C76" s="218" t="s">
        <v>401</v>
      </c>
      <c r="D76" s="218" t="s">
        <v>423</v>
      </c>
      <c r="E76" s="224" t="s">
        <v>529</v>
      </c>
      <c r="F76" s="207">
        <v>200</v>
      </c>
      <c r="G76" s="222">
        <f>G77+G78</f>
        <v>27341455.689999998</v>
      </c>
      <c r="H76" s="222">
        <f>H77+H78</f>
        <v>0</v>
      </c>
      <c r="I76" s="222">
        <f>I77+I78</f>
        <v>12047743.87</v>
      </c>
      <c r="J76" s="448">
        <f t="shared" si="1"/>
        <v>44.064017682885854</v>
      </c>
    </row>
    <row r="77" spans="1:10" ht="15.75" customHeight="1">
      <c r="A77" s="316" t="s">
        <v>458</v>
      </c>
      <c r="B77" s="206">
        <v>300</v>
      </c>
      <c r="C77" s="218" t="s">
        <v>401</v>
      </c>
      <c r="D77" s="218" t="s">
        <v>423</v>
      </c>
      <c r="E77" s="224"/>
      <c r="F77" s="207"/>
      <c r="G77" s="323">
        <v>25974382.9</v>
      </c>
      <c r="H77" s="261"/>
      <c r="I77" s="154">
        <v>11445356.67</v>
      </c>
      <c r="J77" s="447">
        <f t="shared" si="1"/>
        <v>44.06401766719163</v>
      </c>
    </row>
    <row r="78" spans="1:10" ht="15.75" customHeight="1">
      <c r="A78" s="316" t="s">
        <v>459</v>
      </c>
      <c r="B78" s="206">
        <v>300</v>
      </c>
      <c r="C78" s="218" t="s">
        <v>401</v>
      </c>
      <c r="D78" s="218" t="s">
        <v>423</v>
      </c>
      <c r="E78" s="224"/>
      <c r="F78" s="207"/>
      <c r="G78" s="323">
        <v>1367072.79</v>
      </c>
      <c r="H78" s="261"/>
      <c r="I78" s="154">
        <v>602387.2</v>
      </c>
      <c r="J78" s="447">
        <f t="shared" si="1"/>
        <v>44.06401798107619</v>
      </c>
    </row>
    <row r="79" spans="1:10" ht="162.75" customHeight="1">
      <c r="A79" s="219" t="s">
        <v>596</v>
      </c>
      <c r="B79" s="206">
        <v>300</v>
      </c>
      <c r="C79" s="218" t="s">
        <v>401</v>
      </c>
      <c r="D79" s="218" t="s">
        <v>423</v>
      </c>
      <c r="E79" s="462">
        <v>4000090190</v>
      </c>
      <c r="F79" s="207"/>
      <c r="G79" s="222">
        <f>G80</f>
        <v>2521605</v>
      </c>
      <c r="H79" s="458"/>
      <c r="I79" s="458"/>
      <c r="J79" s="460"/>
    </row>
    <row r="80" spans="1:10" ht="15.75" customHeight="1">
      <c r="A80" s="129" t="s">
        <v>582</v>
      </c>
      <c r="B80" s="206">
        <v>300</v>
      </c>
      <c r="C80" s="218" t="s">
        <v>401</v>
      </c>
      <c r="D80" s="218" t="s">
        <v>423</v>
      </c>
      <c r="E80" s="462">
        <v>4000090190</v>
      </c>
      <c r="F80" s="207">
        <v>500</v>
      </c>
      <c r="G80" s="148">
        <v>2521605</v>
      </c>
      <c r="H80" s="261"/>
      <c r="I80" s="210"/>
      <c r="J80" s="287"/>
    </row>
    <row r="81" spans="1:10" ht="25.5" customHeight="1">
      <c r="A81" s="212" t="s">
        <v>83</v>
      </c>
      <c r="B81" s="190">
        <v>300</v>
      </c>
      <c r="C81" s="191" t="s">
        <v>401</v>
      </c>
      <c r="D81" s="191" t="s">
        <v>428</v>
      </c>
      <c r="E81" s="231"/>
      <c r="F81" s="232"/>
      <c r="G81" s="195">
        <f aca="true" t="shared" si="3" ref="G81:I83">G82</f>
        <v>500000</v>
      </c>
      <c r="H81" s="195">
        <f t="shared" si="3"/>
        <v>0</v>
      </c>
      <c r="I81" s="195">
        <f t="shared" si="3"/>
        <v>199047.72</v>
      </c>
      <c r="J81" s="446">
        <f t="shared" si="1"/>
        <v>39.809544</v>
      </c>
    </row>
    <row r="82" spans="1:10" ht="24" customHeight="1">
      <c r="A82" s="248" t="s">
        <v>316</v>
      </c>
      <c r="B82" s="221">
        <v>300</v>
      </c>
      <c r="C82" s="218" t="s">
        <v>401</v>
      </c>
      <c r="D82" s="218" t="s">
        <v>428</v>
      </c>
      <c r="E82" s="224" t="s">
        <v>318</v>
      </c>
      <c r="F82" s="233"/>
      <c r="G82" s="222">
        <f t="shared" si="3"/>
        <v>500000</v>
      </c>
      <c r="H82" s="222">
        <f t="shared" si="3"/>
        <v>0</v>
      </c>
      <c r="I82" s="222">
        <f t="shared" si="3"/>
        <v>199047.72</v>
      </c>
      <c r="J82" s="445">
        <f t="shared" si="1"/>
        <v>39.809544</v>
      </c>
    </row>
    <row r="83" spans="1:10" ht="24" customHeight="1">
      <c r="A83" s="158" t="s">
        <v>404</v>
      </c>
      <c r="B83" s="221">
        <v>300</v>
      </c>
      <c r="C83" s="218">
        <v>4</v>
      </c>
      <c r="D83" s="218">
        <v>12</v>
      </c>
      <c r="E83" s="224" t="s">
        <v>318</v>
      </c>
      <c r="F83" s="207">
        <v>200</v>
      </c>
      <c r="G83" s="148">
        <f t="shared" si="3"/>
        <v>500000</v>
      </c>
      <c r="H83" s="148">
        <f t="shared" si="3"/>
        <v>0</v>
      </c>
      <c r="I83" s="148">
        <f t="shared" si="3"/>
        <v>199047.72</v>
      </c>
      <c r="J83" s="447">
        <f t="shared" si="1"/>
        <v>39.809544</v>
      </c>
    </row>
    <row r="84" spans="1:10" ht="27.75" customHeight="1">
      <c r="A84" s="73" t="s">
        <v>111</v>
      </c>
      <c r="B84" s="221"/>
      <c r="C84" s="218"/>
      <c r="D84" s="218"/>
      <c r="E84" s="245"/>
      <c r="F84" s="207"/>
      <c r="G84" s="148">
        <v>500000</v>
      </c>
      <c r="H84" s="225"/>
      <c r="I84" s="148">
        <v>199047.72</v>
      </c>
      <c r="J84" s="447">
        <f t="shared" si="1"/>
        <v>39.809544</v>
      </c>
    </row>
    <row r="85" spans="1:10" s="252" customFormat="1" ht="32.25" customHeight="1">
      <c r="A85" s="249" t="s">
        <v>12</v>
      </c>
      <c r="B85" s="182">
        <v>300</v>
      </c>
      <c r="C85" s="183" t="s">
        <v>420</v>
      </c>
      <c r="D85" s="184" t="s">
        <v>264</v>
      </c>
      <c r="E85" s="250"/>
      <c r="F85" s="251"/>
      <c r="G85" s="187">
        <f>G86+G96+G110+G139</f>
        <v>71578252.42999999</v>
      </c>
      <c r="H85" s="187">
        <f>H86+H96+H110+H139</f>
        <v>0</v>
      </c>
      <c r="I85" s="187">
        <f>I86+I96+I110+I139</f>
        <v>51003590.760000005</v>
      </c>
      <c r="J85" s="444">
        <f aca="true" t="shared" si="4" ref="J85:J163">I85*100/G85</f>
        <v>71.25570830313161</v>
      </c>
    </row>
    <row r="86" spans="1:10" ht="18" customHeight="1">
      <c r="A86" s="202" t="s">
        <v>13</v>
      </c>
      <c r="B86" s="190">
        <v>300</v>
      </c>
      <c r="C86" s="191" t="s">
        <v>420</v>
      </c>
      <c r="D86" s="191" t="s">
        <v>396</v>
      </c>
      <c r="E86" s="253"/>
      <c r="F86" s="254"/>
      <c r="G86" s="204">
        <f>G87+G89+G92+G94</f>
        <v>4666300</v>
      </c>
      <c r="H86" s="204">
        <f>H87+H89+H93+H95</f>
        <v>0</v>
      </c>
      <c r="I86" s="204">
        <f>I87+I89+I93+I95</f>
        <v>1816031.9300000002</v>
      </c>
      <c r="J86" s="446">
        <f t="shared" si="4"/>
        <v>38.91802777361079</v>
      </c>
    </row>
    <row r="87" spans="1:10" ht="20.25" customHeight="1">
      <c r="A87" s="129" t="s">
        <v>380</v>
      </c>
      <c r="B87" s="221">
        <v>300</v>
      </c>
      <c r="C87" s="218" t="s">
        <v>420</v>
      </c>
      <c r="D87" s="218" t="s">
        <v>396</v>
      </c>
      <c r="E87" s="219">
        <v>4000020150</v>
      </c>
      <c r="F87" s="233"/>
      <c r="G87" s="222">
        <f>G88</f>
        <v>70000</v>
      </c>
      <c r="H87" s="222">
        <f>H88</f>
        <v>0</v>
      </c>
      <c r="I87" s="222">
        <f>I88</f>
        <v>10611.57</v>
      </c>
      <c r="J87" s="448">
        <f t="shared" si="4"/>
        <v>15.159385714285714</v>
      </c>
    </row>
    <row r="88" spans="1:10" ht="27" customHeight="1">
      <c r="A88" s="216" t="s">
        <v>404</v>
      </c>
      <c r="B88" s="221">
        <v>300</v>
      </c>
      <c r="C88" s="218" t="s">
        <v>420</v>
      </c>
      <c r="D88" s="218" t="s">
        <v>396</v>
      </c>
      <c r="E88" s="219">
        <v>4000020150</v>
      </c>
      <c r="F88" s="207">
        <v>200</v>
      </c>
      <c r="G88" s="148">
        <v>70000</v>
      </c>
      <c r="H88" s="154"/>
      <c r="I88" s="148">
        <v>10611.57</v>
      </c>
      <c r="J88" s="447">
        <f t="shared" si="4"/>
        <v>15.159385714285714</v>
      </c>
    </row>
    <row r="89" spans="1:10" ht="63" customHeight="1">
      <c r="A89" s="216" t="s">
        <v>429</v>
      </c>
      <c r="B89" s="221">
        <v>300</v>
      </c>
      <c r="C89" s="218" t="s">
        <v>420</v>
      </c>
      <c r="D89" s="218" t="s">
        <v>396</v>
      </c>
      <c r="E89" s="224" t="s">
        <v>325</v>
      </c>
      <c r="F89" s="220"/>
      <c r="G89" s="255">
        <f aca="true" t="shared" si="5" ref="G89:I90">G90</f>
        <v>2450588.23</v>
      </c>
      <c r="H89" s="255">
        <f t="shared" si="5"/>
        <v>0</v>
      </c>
      <c r="I89" s="230">
        <f t="shared" si="5"/>
        <v>1580608.58</v>
      </c>
      <c r="J89" s="448">
        <f t="shared" si="4"/>
        <v>64.49915006732894</v>
      </c>
    </row>
    <row r="90" spans="1:10" ht="25.5" customHeight="1">
      <c r="A90" s="158" t="s">
        <v>425</v>
      </c>
      <c r="B90" s="221">
        <v>300</v>
      </c>
      <c r="C90" s="218" t="s">
        <v>420</v>
      </c>
      <c r="D90" s="218" t="s">
        <v>396</v>
      </c>
      <c r="E90" s="224" t="s">
        <v>325</v>
      </c>
      <c r="F90" s="207">
        <v>200</v>
      </c>
      <c r="G90" s="256">
        <v>2450588.23</v>
      </c>
      <c r="H90" s="256">
        <f t="shared" si="5"/>
        <v>0</v>
      </c>
      <c r="I90" s="154">
        <v>1580608.58</v>
      </c>
      <c r="J90" s="447">
        <f t="shared" si="4"/>
        <v>64.49915006732894</v>
      </c>
    </row>
    <row r="91" spans="1:10" ht="25.5" customHeight="1">
      <c r="A91" s="257" t="s">
        <v>426</v>
      </c>
      <c r="B91" s="221"/>
      <c r="C91" s="221"/>
      <c r="D91" s="221"/>
      <c r="E91" s="245"/>
      <c r="F91" s="206"/>
      <c r="G91" s="256">
        <v>2450588.23</v>
      </c>
      <c r="H91" s="256">
        <f>H92</f>
        <v>0</v>
      </c>
      <c r="I91" s="256">
        <v>1580608.58</v>
      </c>
      <c r="J91" s="447">
        <f t="shared" si="4"/>
        <v>64.49915006732894</v>
      </c>
    </row>
    <row r="92" spans="1:10" ht="39" customHeight="1">
      <c r="A92" s="158" t="s">
        <v>430</v>
      </c>
      <c r="B92" s="221">
        <v>300</v>
      </c>
      <c r="C92" s="218" t="s">
        <v>420</v>
      </c>
      <c r="D92" s="218" t="s">
        <v>396</v>
      </c>
      <c r="E92" s="208">
        <v>4000090110</v>
      </c>
      <c r="F92" s="207"/>
      <c r="G92" s="222">
        <f>G93</f>
        <v>460000</v>
      </c>
      <c r="H92" s="222">
        <f>H93</f>
        <v>0</v>
      </c>
      <c r="I92" s="222">
        <f>I93</f>
        <v>224811.78</v>
      </c>
      <c r="J92" s="448">
        <f t="shared" si="4"/>
        <v>48.87212608695652</v>
      </c>
    </row>
    <row r="93" spans="1:10" ht="30" customHeight="1">
      <c r="A93" s="158" t="s">
        <v>425</v>
      </c>
      <c r="B93" s="221">
        <v>300</v>
      </c>
      <c r="C93" s="218" t="s">
        <v>420</v>
      </c>
      <c r="D93" s="218" t="s">
        <v>396</v>
      </c>
      <c r="E93" s="208">
        <v>4000090110</v>
      </c>
      <c r="F93" s="207">
        <v>200</v>
      </c>
      <c r="G93" s="164">
        <v>460000</v>
      </c>
      <c r="H93" s="154"/>
      <c r="I93" s="164">
        <v>224811.78</v>
      </c>
      <c r="J93" s="447">
        <f t="shared" si="4"/>
        <v>48.87212608695652</v>
      </c>
    </row>
    <row r="94" spans="1:10" ht="144.75" customHeight="1">
      <c r="A94" s="158" t="s">
        <v>597</v>
      </c>
      <c r="B94" s="221">
        <v>300</v>
      </c>
      <c r="C94" s="218" t="s">
        <v>420</v>
      </c>
      <c r="D94" s="218" t="s">
        <v>396</v>
      </c>
      <c r="E94" s="462">
        <v>4000090200</v>
      </c>
      <c r="F94" s="207"/>
      <c r="G94" s="222">
        <f>G95</f>
        <v>1685711.77</v>
      </c>
      <c r="H94" s="222"/>
      <c r="I94" s="222"/>
      <c r="J94" s="448"/>
    </row>
    <row r="95" spans="1:10" ht="21.75" customHeight="1">
      <c r="A95" s="129" t="s">
        <v>582</v>
      </c>
      <c r="B95" s="221">
        <v>300</v>
      </c>
      <c r="C95" s="218" t="s">
        <v>420</v>
      </c>
      <c r="D95" s="218" t="s">
        <v>396</v>
      </c>
      <c r="E95" s="462">
        <v>4000090200</v>
      </c>
      <c r="F95" s="207">
        <v>500</v>
      </c>
      <c r="G95" s="164">
        <v>1685711.77</v>
      </c>
      <c r="H95" s="154"/>
      <c r="I95" s="164"/>
      <c r="J95" s="447"/>
    </row>
    <row r="96" spans="1:10" ht="14.25" customHeight="1">
      <c r="A96" s="202" t="s">
        <v>14</v>
      </c>
      <c r="B96" s="190">
        <v>300</v>
      </c>
      <c r="C96" s="191" t="s">
        <v>420</v>
      </c>
      <c r="D96" s="191" t="s">
        <v>398</v>
      </c>
      <c r="E96" s="253"/>
      <c r="F96" s="232"/>
      <c r="G96" s="204">
        <f>G97+G100+G104+G106+G108</f>
        <v>642150</v>
      </c>
      <c r="H96" s="204">
        <f>H97+H100+H104+H106+H108</f>
        <v>0</v>
      </c>
      <c r="I96" s="204">
        <f>I97+I100+I104+I106+I108</f>
        <v>378969.5</v>
      </c>
      <c r="J96" s="446">
        <f t="shared" si="4"/>
        <v>59.01572841236471</v>
      </c>
    </row>
    <row r="97" spans="1:10" ht="27" customHeight="1">
      <c r="A97" s="126" t="s">
        <v>431</v>
      </c>
      <c r="B97" s="206">
        <v>300</v>
      </c>
      <c r="C97" s="218" t="s">
        <v>420</v>
      </c>
      <c r="D97" s="218" t="s">
        <v>398</v>
      </c>
      <c r="E97" s="258" t="s">
        <v>332</v>
      </c>
      <c r="F97" s="233"/>
      <c r="G97" s="222">
        <f aca="true" t="shared" si="6" ref="G97:I98">G98</f>
        <v>228969.5</v>
      </c>
      <c r="H97" s="222">
        <f t="shared" si="6"/>
        <v>0</v>
      </c>
      <c r="I97" s="222">
        <f t="shared" si="6"/>
        <v>228969.5</v>
      </c>
      <c r="J97" s="448">
        <f t="shared" si="4"/>
        <v>100</v>
      </c>
    </row>
    <row r="98" spans="1:10" ht="24" customHeight="1">
      <c r="A98" s="259" t="s">
        <v>425</v>
      </c>
      <c r="B98" s="206">
        <v>300</v>
      </c>
      <c r="C98" s="221" t="s">
        <v>420</v>
      </c>
      <c r="D98" s="221" t="s">
        <v>398</v>
      </c>
      <c r="E98" s="258" t="s">
        <v>332</v>
      </c>
      <c r="F98" s="206">
        <v>200</v>
      </c>
      <c r="G98" s="148">
        <v>228969.5</v>
      </c>
      <c r="H98" s="148">
        <f t="shared" si="6"/>
        <v>0</v>
      </c>
      <c r="I98" s="148">
        <v>228969.5</v>
      </c>
      <c r="J98" s="447">
        <f t="shared" si="4"/>
        <v>100</v>
      </c>
    </row>
    <row r="99" spans="1:10" ht="24" customHeight="1">
      <c r="A99" s="257" t="s">
        <v>426</v>
      </c>
      <c r="B99" s="206"/>
      <c r="C99" s="221"/>
      <c r="D99" s="221"/>
      <c r="E99" s="260"/>
      <c r="F99" s="206"/>
      <c r="G99" s="148">
        <v>228969.5</v>
      </c>
      <c r="H99" s="225"/>
      <c r="I99" s="154">
        <v>228969.5</v>
      </c>
      <c r="J99" s="447">
        <f t="shared" si="4"/>
        <v>100</v>
      </c>
    </row>
    <row r="100" spans="1:10" ht="23.25" customHeight="1">
      <c r="A100" s="126" t="s">
        <v>365</v>
      </c>
      <c r="B100" s="206">
        <v>300</v>
      </c>
      <c r="C100" s="218" t="s">
        <v>420</v>
      </c>
      <c r="D100" s="218" t="s">
        <v>398</v>
      </c>
      <c r="E100" s="262" t="s">
        <v>432</v>
      </c>
      <c r="F100" s="209"/>
      <c r="G100" s="222">
        <f>G101</f>
        <v>62150</v>
      </c>
      <c r="H100" s="230"/>
      <c r="I100" s="222"/>
      <c r="J100" s="448">
        <f t="shared" si="4"/>
        <v>0</v>
      </c>
    </row>
    <row r="101" spans="1:10" ht="25.5" customHeight="1">
      <c r="A101" s="244" t="s">
        <v>426</v>
      </c>
      <c r="B101" s="206"/>
      <c r="C101" s="218"/>
      <c r="D101" s="218"/>
      <c r="E101" s="219"/>
      <c r="F101" s="207"/>
      <c r="G101" s="148">
        <f>G102</f>
        <v>62150</v>
      </c>
      <c r="H101" s="225"/>
      <c r="I101" s="148"/>
      <c r="J101" s="447">
        <f t="shared" si="4"/>
        <v>0</v>
      </c>
    </row>
    <row r="102" spans="1:10" ht="27.75" customHeight="1">
      <c r="A102" s="126" t="s">
        <v>366</v>
      </c>
      <c r="B102" s="206">
        <v>300</v>
      </c>
      <c r="C102" s="218" t="s">
        <v>420</v>
      </c>
      <c r="D102" s="218" t="s">
        <v>398</v>
      </c>
      <c r="E102" s="262" t="s">
        <v>367</v>
      </c>
      <c r="F102" s="209"/>
      <c r="G102" s="263">
        <f>G103</f>
        <v>62150</v>
      </c>
      <c r="H102" s="263">
        <f>H103</f>
        <v>0</v>
      </c>
      <c r="I102" s="263"/>
      <c r="J102" s="447">
        <f t="shared" si="4"/>
        <v>0</v>
      </c>
    </row>
    <row r="103" spans="1:10" ht="24.75" customHeight="1">
      <c r="A103" s="264" t="s">
        <v>425</v>
      </c>
      <c r="B103" s="265">
        <v>300</v>
      </c>
      <c r="C103" s="266" t="s">
        <v>420</v>
      </c>
      <c r="D103" s="266" t="s">
        <v>398</v>
      </c>
      <c r="E103" s="262" t="s">
        <v>367</v>
      </c>
      <c r="F103" s="267">
        <v>200</v>
      </c>
      <c r="G103" s="263">
        <v>62150</v>
      </c>
      <c r="H103" s="263">
        <f>H101</f>
        <v>0</v>
      </c>
      <c r="I103" s="263"/>
      <c r="J103" s="447">
        <f t="shared" si="4"/>
        <v>0</v>
      </c>
    </row>
    <row r="104" spans="1:10" ht="144" customHeight="1">
      <c r="A104" s="264" t="s">
        <v>599</v>
      </c>
      <c r="B104" s="206">
        <v>300</v>
      </c>
      <c r="C104" s="218" t="s">
        <v>420</v>
      </c>
      <c r="D104" s="218" t="s">
        <v>398</v>
      </c>
      <c r="E104" s="262" t="s">
        <v>598</v>
      </c>
      <c r="F104" s="267"/>
      <c r="G104" s="463">
        <f>G105</f>
        <v>150000</v>
      </c>
      <c r="H104" s="463">
        <f>H105</f>
        <v>0</v>
      </c>
      <c r="I104" s="463">
        <f>I105</f>
        <v>150000</v>
      </c>
      <c r="J104" s="448">
        <f t="shared" si="4"/>
        <v>100</v>
      </c>
    </row>
    <row r="105" spans="1:10" ht="24.75" customHeight="1">
      <c r="A105" s="129" t="s">
        <v>405</v>
      </c>
      <c r="B105" s="265">
        <v>300</v>
      </c>
      <c r="C105" s="266" t="s">
        <v>420</v>
      </c>
      <c r="D105" s="266" t="s">
        <v>398</v>
      </c>
      <c r="E105" s="262" t="s">
        <v>598</v>
      </c>
      <c r="F105" s="267">
        <v>800</v>
      </c>
      <c r="G105" s="263">
        <v>150000</v>
      </c>
      <c r="H105" s="263"/>
      <c r="I105" s="263">
        <v>150000</v>
      </c>
      <c r="J105" s="447">
        <f t="shared" si="4"/>
        <v>100</v>
      </c>
    </row>
    <row r="106" spans="1:10" ht="69" customHeight="1">
      <c r="A106" s="129" t="s">
        <v>600</v>
      </c>
      <c r="B106" s="265">
        <v>300</v>
      </c>
      <c r="C106" s="266" t="s">
        <v>420</v>
      </c>
      <c r="D106" s="266" t="s">
        <v>398</v>
      </c>
      <c r="E106" s="462">
        <v>4000090180</v>
      </c>
      <c r="F106" s="267"/>
      <c r="G106" s="463">
        <f>G107</f>
        <v>51030.5</v>
      </c>
      <c r="H106" s="463"/>
      <c r="I106" s="463"/>
      <c r="J106" s="448"/>
    </row>
    <row r="107" spans="1:10" ht="24.75" customHeight="1">
      <c r="A107" s="129" t="s">
        <v>582</v>
      </c>
      <c r="B107" s="265">
        <v>300</v>
      </c>
      <c r="C107" s="266" t="s">
        <v>420</v>
      </c>
      <c r="D107" s="266" t="s">
        <v>398</v>
      </c>
      <c r="E107" s="462">
        <v>4000090180</v>
      </c>
      <c r="F107" s="267">
        <v>500</v>
      </c>
      <c r="G107" s="263">
        <v>51030.5</v>
      </c>
      <c r="H107" s="263"/>
      <c r="I107" s="263"/>
      <c r="J107" s="447"/>
    </row>
    <row r="108" spans="1:10" ht="46.5" customHeight="1">
      <c r="A108" s="129" t="s">
        <v>589</v>
      </c>
      <c r="B108" s="265">
        <v>300</v>
      </c>
      <c r="C108" s="266" t="s">
        <v>420</v>
      </c>
      <c r="D108" s="266" t="s">
        <v>398</v>
      </c>
      <c r="E108" s="464">
        <v>4000090270</v>
      </c>
      <c r="F108" s="267"/>
      <c r="G108" s="463">
        <f>G109</f>
        <v>150000</v>
      </c>
      <c r="H108" s="463"/>
      <c r="I108" s="463"/>
      <c r="J108" s="448"/>
    </row>
    <row r="109" spans="1:10" ht="24.75" customHeight="1">
      <c r="A109" s="129" t="s">
        <v>582</v>
      </c>
      <c r="B109" s="265">
        <v>300</v>
      </c>
      <c r="C109" s="266" t="s">
        <v>420</v>
      </c>
      <c r="D109" s="266" t="s">
        <v>398</v>
      </c>
      <c r="E109" s="464">
        <v>4000090270</v>
      </c>
      <c r="F109" s="267">
        <v>500</v>
      </c>
      <c r="G109" s="263">
        <v>150000</v>
      </c>
      <c r="H109" s="263"/>
      <c r="I109" s="263"/>
      <c r="J109" s="447"/>
    </row>
    <row r="110" spans="1:10" ht="15" customHeight="1">
      <c r="A110" s="202" t="s">
        <v>15</v>
      </c>
      <c r="B110" s="190">
        <v>300</v>
      </c>
      <c r="C110" s="191" t="s">
        <v>420</v>
      </c>
      <c r="D110" s="191" t="s">
        <v>417</v>
      </c>
      <c r="E110" s="193"/>
      <c r="F110" s="268"/>
      <c r="G110" s="204">
        <f>G111+G115+G119+G126+G133+G135+G137</f>
        <v>14493508.83</v>
      </c>
      <c r="H110" s="204">
        <f>H111+H115+H119+H126+H133+H135+H137</f>
        <v>0</v>
      </c>
      <c r="I110" s="204">
        <f>I111+I115+I119+I126+I133+I135+I137</f>
        <v>4515032.6</v>
      </c>
      <c r="J110" s="446">
        <f>I110*100/G110</f>
        <v>31.152101626725262</v>
      </c>
    </row>
    <row r="111" spans="1:10" ht="15.75" customHeight="1">
      <c r="A111" s="158" t="s">
        <v>338</v>
      </c>
      <c r="B111" s="221">
        <v>300</v>
      </c>
      <c r="C111" s="218" t="s">
        <v>420</v>
      </c>
      <c r="D111" s="218" t="s">
        <v>417</v>
      </c>
      <c r="E111" s="66" t="s">
        <v>339</v>
      </c>
      <c r="F111" s="269"/>
      <c r="G111" s="222">
        <f>G112</f>
        <v>6107522.87</v>
      </c>
      <c r="H111" s="222">
        <f>H112</f>
        <v>0</v>
      </c>
      <c r="I111" s="222">
        <f>I112</f>
        <v>2766169.07</v>
      </c>
      <c r="J111" s="448">
        <f t="shared" si="4"/>
        <v>45.29117825472834</v>
      </c>
    </row>
    <row r="112" spans="1:10" ht="24.75" customHeight="1">
      <c r="A112" s="158" t="s">
        <v>425</v>
      </c>
      <c r="B112" s="221">
        <v>300</v>
      </c>
      <c r="C112" s="218" t="s">
        <v>420</v>
      </c>
      <c r="D112" s="218" t="s">
        <v>417</v>
      </c>
      <c r="E112" s="66" t="s">
        <v>339</v>
      </c>
      <c r="F112" s="207">
        <v>200</v>
      </c>
      <c r="G112" s="225">
        <v>6107522.87</v>
      </c>
      <c r="H112" s="225">
        <f>H113+H114</f>
        <v>0</v>
      </c>
      <c r="I112" s="225">
        <v>2766169.07</v>
      </c>
      <c r="J112" s="447">
        <f t="shared" si="4"/>
        <v>45.29117825472834</v>
      </c>
    </row>
    <row r="113" spans="1:11" ht="24.75" customHeight="1">
      <c r="A113" s="257" t="s">
        <v>426</v>
      </c>
      <c r="B113" s="221"/>
      <c r="C113" s="218"/>
      <c r="D113" s="218"/>
      <c r="E113" s="270"/>
      <c r="F113" s="207"/>
      <c r="G113" s="225">
        <v>6066797</v>
      </c>
      <c r="H113" s="469"/>
      <c r="I113" s="225">
        <v>2733843.2</v>
      </c>
      <c r="J113" s="447">
        <f t="shared" si="4"/>
        <v>45.06238135213689</v>
      </c>
      <c r="K113" s="205"/>
    </row>
    <row r="114" spans="1:11" ht="16.5" customHeight="1">
      <c r="A114" s="257" t="s">
        <v>531</v>
      </c>
      <c r="B114" s="221"/>
      <c r="C114" s="218"/>
      <c r="D114" s="218"/>
      <c r="E114" s="270"/>
      <c r="F114" s="207"/>
      <c r="G114" s="225">
        <v>40725.87</v>
      </c>
      <c r="H114" s="469"/>
      <c r="I114" s="225">
        <v>32325.87</v>
      </c>
      <c r="J114" s="447">
        <f t="shared" si="4"/>
        <v>79.37428961001937</v>
      </c>
      <c r="K114" s="205"/>
    </row>
    <row r="115" spans="1:10" ht="24.75" customHeight="1">
      <c r="A115" s="129" t="s">
        <v>340</v>
      </c>
      <c r="B115" s="221">
        <v>300</v>
      </c>
      <c r="C115" s="218" t="s">
        <v>420</v>
      </c>
      <c r="D115" s="218" t="s">
        <v>417</v>
      </c>
      <c r="E115" s="66" t="s">
        <v>341</v>
      </c>
      <c r="F115" s="223"/>
      <c r="G115" s="230">
        <f>G116</f>
        <v>5367696</v>
      </c>
      <c r="H115" s="230">
        <f>H116</f>
        <v>0</v>
      </c>
      <c r="I115" s="230">
        <f>I116</f>
        <v>1748863.53</v>
      </c>
      <c r="J115" s="448">
        <f t="shared" si="4"/>
        <v>32.58127006447459</v>
      </c>
    </row>
    <row r="116" spans="1:10" ht="27" customHeight="1">
      <c r="A116" s="158" t="s">
        <v>404</v>
      </c>
      <c r="B116" s="221">
        <v>300</v>
      </c>
      <c r="C116" s="218" t="s">
        <v>420</v>
      </c>
      <c r="D116" s="218" t="s">
        <v>417</v>
      </c>
      <c r="E116" s="66" t="s">
        <v>341</v>
      </c>
      <c r="F116" s="207">
        <v>200</v>
      </c>
      <c r="G116" s="148">
        <f>G117+G118</f>
        <v>5367696</v>
      </c>
      <c r="H116" s="148"/>
      <c r="I116" s="148">
        <v>1748863.53</v>
      </c>
      <c r="J116" s="447">
        <f t="shared" si="4"/>
        <v>32.58127006447459</v>
      </c>
    </row>
    <row r="117" spans="1:10" ht="24.75" customHeight="1">
      <c r="A117" s="257" t="s">
        <v>426</v>
      </c>
      <c r="B117" s="271"/>
      <c r="C117" s="271"/>
      <c r="D117" s="271"/>
      <c r="E117" s="272"/>
      <c r="F117" s="273"/>
      <c r="G117" s="148">
        <v>5022400</v>
      </c>
      <c r="H117" s="461"/>
      <c r="I117" s="148">
        <v>1748863.53</v>
      </c>
      <c r="J117" s="447">
        <f t="shared" si="4"/>
        <v>34.821271304555594</v>
      </c>
    </row>
    <row r="118" spans="1:10" ht="18.75" customHeight="1">
      <c r="A118" s="257" t="s">
        <v>531</v>
      </c>
      <c r="B118" s="271"/>
      <c r="C118" s="271"/>
      <c r="D118" s="271"/>
      <c r="E118" s="272"/>
      <c r="F118" s="273"/>
      <c r="G118" s="148">
        <v>345296</v>
      </c>
      <c r="H118" s="461"/>
      <c r="I118" s="461"/>
      <c r="J118" s="447">
        <f t="shared" si="4"/>
        <v>0</v>
      </c>
    </row>
    <row r="119" spans="1:10" ht="76.5" customHeight="1">
      <c r="A119" s="147" t="s">
        <v>524</v>
      </c>
      <c r="B119" s="221">
        <v>300</v>
      </c>
      <c r="C119" s="218" t="s">
        <v>420</v>
      </c>
      <c r="D119" s="218" t="s">
        <v>417</v>
      </c>
      <c r="E119" s="208" t="s">
        <v>525</v>
      </c>
      <c r="F119" s="273"/>
      <c r="G119" s="222">
        <f>G120</f>
        <v>1010452.0199999999</v>
      </c>
      <c r="H119" s="222"/>
      <c r="I119" s="222"/>
      <c r="J119" s="448">
        <f t="shared" si="4"/>
        <v>0</v>
      </c>
    </row>
    <row r="120" spans="1:10" ht="24.75" customHeight="1">
      <c r="A120" s="158" t="s">
        <v>404</v>
      </c>
      <c r="B120" s="221">
        <v>300</v>
      </c>
      <c r="C120" s="218" t="s">
        <v>420</v>
      </c>
      <c r="D120" s="218" t="s">
        <v>417</v>
      </c>
      <c r="E120" s="208" t="s">
        <v>525</v>
      </c>
      <c r="F120" s="206">
        <v>200</v>
      </c>
      <c r="G120" s="148">
        <f>G121</f>
        <v>1010452.0199999999</v>
      </c>
      <c r="H120" s="148"/>
      <c r="I120" s="148"/>
      <c r="J120" s="447">
        <f t="shared" si="4"/>
        <v>0</v>
      </c>
    </row>
    <row r="121" spans="1:10" ht="32.25" customHeight="1">
      <c r="A121" s="357" t="s">
        <v>526</v>
      </c>
      <c r="B121" s="271"/>
      <c r="C121" s="271"/>
      <c r="D121" s="271"/>
      <c r="E121" s="272"/>
      <c r="F121" s="273"/>
      <c r="G121" s="148">
        <f>G122+G123+G124+G125</f>
        <v>1010452.0199999999</v>
      </c>
      <c r="H121" s="148"/>
      <c r="I121" s="148"/>
      <c r="J121" s="447">
        <f t="shared" si="4"/>
        <v>0</v>
      </c>
    </row>
    <row r="122" spans="1:10" ht="14.25" customHeight="1">
      <c r="A122" s="362" t="s">
        <v>521</v>
      </c>
      <c r="B122" s="271"/>
      <c r="C122" s="271"/>
      <c r="D122" s="271"/>
      <c r="E122" s="272"/>
      <c r="F122" s="273"/>
      <c r="G122" s="323">
        <v>858884.21</v>
      </c>
      <c r="H122" s="148"/>
      <c r="I122" s="148"/>
      <c r="J122" s="447">
        <f t="shared" si="4"/>
        <v>0</v>
      </c>
    </row>
    <row r="123" spans="1:10" ht="15" customHeight="1">
      <c r="A123" s="362" t="s">
        <v>522</v>
      </c>
      <c r="B123" s="271"/>
      <c r="C123" s="271"/>
      <c r="D123" s="271"/>
      <c r="E123" s="272"/>
      <c r="F123" s="273"/>
      <c r="G123" s="323">
        <v>90940.68</v>
      </c>
      <c r="H123" s="148"/>
      <c r="I123" s="148"/>
      <c r="J123" s="447">
        <f t="shared" si="4"/>
        <v>0</v>
      </c>
    </row>
    <row r="124" spans="1:10" ht="12" customHeight="1">
      <c r="A124" s="363" t="s">
        <v>515</v>
      </c>
      <c r="B124" s="271"/>
      <c r="C124" s="271"/>
      <c r="D124" s="271"/>
      <c r="E124" s="272"/>
      <c r="F124" s="273"/>
      <c r="G124" s="323">
        <v>10104.53</v>
      </c>
      <c r="H124" s="148"/>
      <c r="I124" s="148"/>
      <c r="J124" s="447">
        <f t="shared" si="4"/>
        <v>0</v>
      </c>
    </row>
    <row r="125" spans="1:10" ht="15" customHeight="1">
      <c r="A125" s="363" t="s">
        <v>523</v>
      </c>
      <c r="B125" s="271"/>
      <c r="C125" s="271"/>
      <c r="D125" s="271"/>
      <c r="E125" s="272"/>
      <c r="F125" s="273"/>
      <c r="G125" s="323">
        <v>50522.6</v>
      </c>
      <c r="H125" s="148"/>
      <c r="I125" s="148"/>
      <c r="J125" s="447">
        <f t="shared" si="4"/>
        <v>0</v>
      </c>
    </row>
    <row r="126" spans="1:10" ht="78" customHeight="1">
      <c r="A126" s="147" t="s">
        <v>528</v>
      </c>
      <c r="B126" s="221">
        <v>300</v>
      </c>
      <c r="C126" s="218" t="s">
        <v>420</v>
      </c>
      <c r="D126" s="218" t="s">
        <v>417</v>
      </c>
      <c r="E126" s="208" t="s">
        <v>527</v>
      </c>
      <c r="F126" s="273"/>
      <c r="G126" s="222">
        <f>G127</f>
        <v>952380</v>
      </c>
      <c r="H126" s="222"/>
      <c r="I126" s="222"/>
      <c r="J126" s="448">
        <f t="shared" si="4"/>
        <v>0</v>
      </c>
    </row>
    <row r="127" spans="1:10" ht="27" customHeight="1">
      <c r="A127" s="158" t="s">
        <v>404</v>
      </c>
      <c r="B127" s="221">
        <v>300</v>
      </c>
      <c r="C127" s="218" t="s">
        <v>420</v>
      </c>
      <c r="D127" s="218" t="s">
        <v>417</v>
      </c>
      <c r="E127" s="208" t="s">
        <v>527</v>
      </c>
      <c r="F127" s="206">
        <v>200</v>
      </c>
      <c r="G127" s="148">
        <f>G128</f>
        <v>952380</v>
      </c>
      <c r="H127" s="148"/>
      <c r="I127" s="148"/>
      <c r="J127" s="447">
        <f t="shared" si="4"/>
        <v>0</v>
      </c>
    </row>
    <row r="128" spans="1:10" ht="34.5" customHeight="1">
      <c r="A128" s="357" t="s">
        <v>520</v>
      </c>
      <c r="B128" s="271"/>
      <c r="C128" s="271"/>
      <c r="D128" s="271"/>
      <c r="E128" s="272"/>
      <c r="F128" s="273"/>
      <c r="G128" s="148">
        <f>G129+G130+G131+G132</f>
        <v>952380</v>
      </c>
      <c r="H128" s="148"/>
      <c r="I128" s="148"/>
      <c r="J128" s="447">
        <f t="shared" si="4"/>
        <v>0</v>
      </c>
    </row>
    <row r="129" spans="1:10" ht="15" customHeight="1">
      <c r="A129" s="362" t="s">
        <v>521</v>
      </c>
      <c r="B129" s="271"/>
      <c r="C129" s="271"/>
      <c r="D129" s="271"/>
      <c r="E129" s="272"/>
      <c r="F129" s="273"/>
      <c r="G129" s="323">
        <v>809523</v>
      </c>
      <c r="H129" s="148"/>
      <c r="I129" s="148"/>
      <c r="J129" s="447">
        <f t="shared" si="4"/>
        <v>0</v>
      </c>
    </row>
    <row r="130" spans="1:10" ht="15" customHeight="1">
      <c r="A130" s="362" t="s">
        <v>522</v>
      </c>
      <c r="B130" s="271"/>
      <c r="C130" s="271"/>
      <c r="D130" s="271"/>
      <c r="E130" s="272"/>
      <c r="F130" s="273"/>
      <c r="G130" s="323">
        <v>76190.4</v>
      </c>
      <c r="H130" s="148"/>
      <c r="I130" s="148"/>
      <c r="J130" s="447">
        <f t="shared" si="4"/>
        <v>0</v>
      </c>
    </row>
    <row r="131" spans="1:10" ht="15" customHeight="1">
      <c r="A131" s="363" t="s">
        <v>515</v>
      </c>
      <c r="B131" s="271"/>
      <c r="C131" s="271"/>
      <c r="D131" s="271"/>
      <c r="E131" s="272"/>
      <c r="F131" s="273"/>
      <c r="G131" s="323">
        <v>19047.6</v>
      </c>
      <c r="H131" s="148"/>
      <c r="I131" s="148"/>
      <c r="J131" s="447">
        <f t="shared" si="4"/>
        <v>0</v>
      </c>
    </row>
    <row r="132" spans="1:10" ht="15" customHeight="1">
      <c r="A132" s="363" t="s">
        <v>523</v>
      </c>
      <c r="B132" s="271"/>
      <c r="C132" s="271"/>
      <c r="D132" s="271"/>
      <c r="E132" s="272"/>
      <c r="F132" s="273"/>
      <c r="G132" s="323">
        <v>47619</v>
      </c>
      <c r="H132" s="148"/>
      <c r="I132" s="148"/>
      <c r="J132" s="447">
        <f t="shared" si="4"/>
        <v>0</v>
      </c>
    </row>
    <row r="133" spans="1:10" ht="15" customHeight="1">
      <c r="A133" s="468" t="s">
        <v>605</v>
      </c>
      <c r="B133" s="221">
        <v>300</v>
      </c>
      <c r="C133" s="218" t="s">
        <v>420</v>
      </c>
      <c r="D133" s="218" t="s">
        <v>417</v>
      </c>
      <c r="E133" s="208" t="s">
        <v>604</v>
      </c>
      <c r="F133" s="273"/>
      <c r="G133" s="222">
        <f>G134</f>
        <v>38078.94</v>
      </c>
      <c r="H133" s="222"/>
      <c r="I133" s="222"/>
      <c r="J133" s="448"/>
    </row>
    <row r="134" spans="1:10" ht="15" customHeight="1">
      <c r="A134" s="158" t="s">
        <v>404</v>
      </c>
      <c r="B134" s="221">
        <v>300</v>
      </c>
      <c r="C134" s="218" t="s">
        <v>420</v>
      </c>
      <c r="D134" s="218" t="s">
        <v>417</v>
      </c>
      <c r="E134" s="208" t="s">
        <v>604</v>
      </c>
      <c r="F134" s="206">
        <v>200</v>
      </c>
      <c r="G134" s="148">
        <v>38078.94</v>
      </c>
      <c r="H134" s="148"/>
      <c r="I134" s="148"/>
      <c r="J134" s="447"/>
    </row>
    <row r="135" spans="1:10" ht="82.5" customHeight="1">
      <c r="A135" s="126" t="s">
        <v>553</v>
      </c>
      <c r="B135" s="221">
        <v>300</v>
      </c>
      <c r="C135" s="218" t="s">
        <v>420</v>
      </c>
      <c r="D135" s="218" t="s">
        <v>417</v>
      </c>
      <c r="E135" s="208" t="s">
        <v>552</v>
      </c>
      <c r="F135" s="273"/>
      <c r="G135" s="222">
        <f>G136</f>
        <v>714939.75</v>
      </c>
      <c r="H135" s="222"/>
      <c r="I135" s="222"/>
      <c r="J135" s="448">
        <f t="shared" si="4"/>
        <v>0</v>
      </c>
    </row>
    <row r="136" spans="1:10" ht="27.75" customHeight="1">
      <c r="A136" s="158" t="s">
        <v>404</v>
      </c>
      <c r="B136" s="221">
        <v>300</v>
      </c>
      <c r="C136" s="218" t="s">
        <v>420</v>
      </c>
      <c r="D136" s="218" t="s">
        <v>417</v>
      </c>
      <c r="E136" s="208" t="s">
        <v>552</v>
      </c>
      <c r="F136" s="206">
        <v>200</v>
      </c>
      <c r="G136" s="148">
        <v>714939.75</v>
      </c>
      <c r="H136" s="148"/>
      <c r="I136" s="148"/>
      <c r="J136" s="447">
        <f t="shared" si="4"/>
        <v>0</v>
      </c>
    </row>
    <row r="137" spans="1:10" ht="162.75" customHeight="1">
      <c r="A137" s="158" t="s">
        <v>606</v>
      </c>
      <c r="B137" s="221">
        <v>300</v>
      </c>
      <c r="C137" s="218" t="s">
        <v>420</v>
      </c>
      <c r="D137" s="218" t="s">
        <v>417</v>
      </c>
      <c r="E137" s="462">
        <v>4000090250</v>
      </c>
      <c r="F137" s="206"/>
      <c r="G137" s="222">
        <f>G138</f>
        <v>302439.25</v>
      </c>
      <c r="H137" s="222"/>
      <c r="I137" s="222"/>
      <c r="J137" s="448"/>
    </row>
    <row r="138" spans="1:10" ht="27.75" customHeight="1">
      <c r="A138" s="129" t="s">
        <v>582</v>
      </c>
      <c r="B138" s="221">
        <v>300</v>
      </c>
      <c r="C138" s="218" t="s">
        <v>420</v>
      </c>
      <c r="D138" s="218" t="s">
        <v>417</v>
      </c>
      <c r="E138" s="462">
        <v>4000090250</v>
      </c>
      <c r="F138" s="206">
        <v>500</v>
      </c>
      <c r="G138" s="148">
        <v>302439.25</v>
      </c>
      <c r="H138" s="461"/>
      <c r="I138" s="461"/>
      <c r="J138" s="287"/>
    </row>
    <row r="139" spans="1:10" ht="24.75" customHeight="1">
      <c r="A139" s="202" t="s">
        <v>433</v>
      </c>
      <c r="B139" s="190">
        <v>300</v>
      </c>
      <c r="C139" s="191" t="s">
        <v>420</v>
      </c>
      <c r="D139" s="191" t="s">
        <v>420</v>
      </c>
      <c r="E139" s="193"/>
      <c r="F139" s="232"/>
      <c r="G139" s="204">
        <f>G140+G145+G150+G152</f>
        <v>51776293.599999994</v>
      </c>
      <c r="H139" s="204">
        <f>H140+H145+H150+H152</f>
        <v>0</v>
      </c>
      <c r="I139" s="204">
        <f>I140+I145+I150+I152</f>
        <v>44293556.730000004</v>
      </c>
      <c r="J139" s="446">
        <f>I139*100/G139</f>
        <v>85.5479480091638</v>
      </c>
    </row>
    <row r="140" spans="1:10" ht="55.5" customHeight="1">
      <c r="A140" s="129" t="s">
        <v>434</v>
      </c>
      <c r="B140" s="221">
        <v>300</v>
      </c>
      <c r="C140" s="218" t="s">
        <v>420</v>
      </c>
      <c r="D140" s="218" t="s">
        <v>420</v>
      </c>
      <c r="E140" s="219" t="s">
        <v>435</v>
      </c>
      <c r="F140" s="233"/>
      <c r="G140" s="222">
        <f>G141</f>
        <v>3878133</v>
      </c>
      <c r="H140" s="222">
        <f>H141</f>
        <v>0</v>
      </c>
      <c r="I140" s="222">
        <f>I141</f>
        <v>2954302.38</v>
      </c>
      <c r="J140" s="448">
        <f t="shared" si="4"/>
        <v>76.17846989775751</v>
      </c>
    </row>
    <row r="141" spans="1:10" ht="26.25" customHeight="1">
      <c r="A141" s="244" t="s">
        <v>426</v>
      </c>
      <c r="B141" s="221"/>
      <c r="C141" s="218"/>
      <c r="D141" s="218"/>
      <c r="E141" s="219"/>
      <c r="F141" s="233"/>
      <c r="G141" s="164">
        <f>G142+G143+G144</f>
        <v>3878133</v>
      </c>
      <c r="H141" s="164">
        <f>H142+H143+H144</f>
        <v>0</v>
      </c>
      <c r="I141" s="164">
        <f>I142+I143+I144</f>
        <v>2954302.38</v>
      </c>
      <c r="J141" s="447">
        <f t="shared" si="4"/>
        <v>76.17846989775751</v>
      </c>
    </row>
    <row r="142" spans="1:10" ht="63.75" customHeight="1">
      <c r="A142" s="158" t="s">
        <v>436</v>
      </c>
      <c r="B142" s="221">
        <v>300</v>
      </c>
      <c r="C142" s="218" t="s">
        <v>420</v>
      </c>
      <c r="D142" s="218" t="s">
        <v>420</v>
      </c>
      <c r="E142" s="219" t="s">
        <v>435</v>
      </c>
      <c r="F142" s="207">
        <v>100</v>
      </c>
      <c r="G142" s="148">
        <v>3224011</v>
      </c>
      <c r="H142" s="225"/>
      <c r="I142" s="148">
        <v>2651612.15</v>
      </c>
      <c r="J142" s="447">
        <f t="shared" si="4"/>
        <v>82.2457538141154</v>
      </c>
    </row>
    <row r="143" spans="1:10" ht="26.25" customHeight="1">
      <c r="A143" s="158" t="s">
        <v>404</v>
      </c>
      <c r="B143" s="221">
        <v>300</v>
      </c>
      <c r="C143" s="218" t="s">
        <v>420</v>
      </c>
      <c r="D143" s="218" t="s">
        <v>420</v>
      </c>
      <c r="E143" s="219" t="s">
        <v>435</v>
      </c>
      <c r="F143" s="207">
        <v>200</v>
      </c>
      <c r="G143" s="148">
        <v>652000</v>
      </c>
      <c r="H143" s="225"/>
      <c r="I143" s="148">
        <v>302159.23</v>
      </c>
      <c r="J143" s="447">
        <f t="shared" si="4"/>
        <v>46.34344018404908</v>
      </c>
    </row>
    <row r="144" spans="1:10" ht="15.75" customHeight="1">
      <c r="A144" s="129" t="s">
        <v>405</v>
      </c>
      <c r="B144" s="221">
        <v>300</v>
      </c>
      <c r="C144" s="218" t="s">
        <v>420</v>
      </c>
      <c r="D144" s="218" t="s">
        <v>420</v>
      </c>
      <c r="E144" s="219" t="s">
        <v>435</v>
      </c>
      <c r="F144" s="207">
        <v>800</v>
      </c>
      <c r="G144" s="148">
        <v>2122</v>
      </c>
      <c r="H144" s="225"/>
      <c r="I144" s="148">
        <v>531</v>
      </c>
      <c r="J144" s="447">
        <f t="shared" si="4"/>
        <v>25.023562676720076</v>
      </c>
    </row>
    <row r="145" spans="1:10" ht="63.75" customHeight="1">
      <c r="A145" s="129" t="s">
        <v>462</v>
      </c>
      <c r="B145" s="221">
        <v>300</v>
      </c>
      <c r="C145" s="218" t="s">
        <v>420</v>
      </c>
      <c r="D145" s="218" t="s">
        <v>420</v>
      </c>
      <c r="E145" s="219" t="s">
        <v>460</v>
      </c>
      <c r="F145" s="207"/>
      <c r="G145" s="222">
        <f>G146</f>
        <v>42284428.44</v>
      </c>
      <c r="H145" s="222">
        <f>H146</f>
        <v>0</v>
      </c>
      <c r="I145" s="222">
        <f>I146</f>
        <v>40819254.35</v>
      </c>
      <c r="J145" s="448">
        <f t="shared" si="4"/>
        <v>96.53495590680852</v>
      </c>
    </row>
    <row r="146" spans="1:10" ht="45.75" customHeight="1">
      <c r="A146" s="158" t="s">
        <v>461</v>
      </c>
      <c r="B146" s="221">
        <v>300</v>
      </c>
      <c r="C146" s="218" t="s">
        <v>420</v>
      </c>
      <c r="D146" s="218" t="s">
        <v>420</v>
      </c>
      <c r="E146" s="219" t="s">
        <v>460</v>
      </c>
      <c r="F146" s="207">
        <v>400</v>
      </c>
      <c r="G146" s="148">
        <f>G148+G149+G147</f>
        <v>42284428.44</v>
      </c>
      <c r="H146" s="148">
        <f>H148+H149+H147</f>
        <v>0</v>
      </c>
      <c r="I146" s="148">
        <f>I148+I149+I147</f>
        <v>40819254.35</v>
      </c>
      <c r="J146" s="447">
        <f>I146*100/G146</f>
        <v>96.53495590680852</v>
      </c>
    </row>
    <row r="147" spans="1:10" ht="15.75" customHeight="1">
      <c r="A147" s="316" t="s">
        <v>609</v>
      </c>
      <c r="B147" s="221"/>
      <c r="C147" s="218"/>
      <c r="D147" s="218"/>
      <c r="E147" s="219"/>
      <c r="F147" s="207"/>
      <c r="G147" s="246">
        <v>41857300</v>
      </c>
      <c r="H147" s="148"/>
      <c r="I147" s="246">
        <v>40406979.88</v>
      </c>
      <c r="J147" s="447">
        <f>I147*100/G147</f>
        <v>96.53508439388112</v>
      </c>
    </row>
    <row r="148" spans="1:10" ht="15.75" customHeight="1">
      <c r="A148" s="316" t="s">
        <v>458</v>
      </c>
      <c r="B148" s="221"/>
      <c r="C148" s="218"/>
      <c r="D148" s="218"/>
      <c r="E148" s="219"/>
      <c r="F148" s="207"/>
      <c r="G148" s="246">
        <v>422900</v>
      </c>
      <c r="H148" s="225"/>
      <c r="I148" s="246">
        <v>408192.54</v>
      </c>
      <c r="J148" s="447">
        <f>I148*100/G148</f>
        <v>96.52223693544573</v>
      </c>
    </row>
    <row r="149" spans="1:10" ht="15.75" customHeight="1">
      <c r="A149" s="316" t="s">
        <v>459</v>
      </c>
      <c r="B149" s="221"/>
      <c r="C149" s="218"/>
      <c r="D149" s="218"/>
      <c r="E149" s="219"/>
      <c r="F149" s="207"/>
      <c r="G149" s="246">
        <v>4228.44</v>
      </c>
      <c r="H149" s="225"/>
      <c r="I149" s="246">
        <v>4081.93</v>
      </c>
      <c r="J149" s="447">
        <f>I149*100/G149</f>
        <v>96.53512879454362</v>
      </c>
    </row>
    <row r="150" spans="1:10" ht="63" customHeight="1">
      <c r="A150" s="126" t="s">
        <v>607</v>
      </c>
      <c r="B150" s="221">
        <v>300</v>
      </c>
      <c r="C150" s="218" t="s">
        <v>420</v>
      </c>
      <c r="D150" s="218" t="s">
        <v>420</v>
      </c>
      <c r="E150" s="219" t="s">
        <v>608</v>
      </c>
      <c r="F150" s="207"/>
      <c r="G150" s="222">
        <f>G151</f>
        <v>2000000</v>
      </c>
      <c r="H150" s="458"/>
      <c r="I150" s="459"/>
      <c r="J150" s="460"/>
    </row>
    <row r="151" spans="1:10" ht="27.75" customHeight="1">
      <c r="A151" s="158" t="s">
        <v>404</v>
      </c>
      <c r="B151" s="221">
        <v>300</v>
      </c>
      <c r="C151" s="218" t="s">
        <v>420</v>
      </c>
      <c r="D151" s="218" t="s">
        <v>420</v>
      </c>
      <c r="E151" s="219" t="s">
        <v>608</v>
      </c>
      <c r="F151" s="207">
        <v>200</v>
      </c>
      <c r="G151" s="148">
        <v>2000000</v>
      </c>
      <c r="H151" s="261"/>
      <c r="I151" s="461"/>
      <c r="J151" s="287"/>
    </row>
    <row r="152" spans="1:10" ht="171.75" customHeight="1">
      <c r="A152" s="158" t="s">
        <v>606</v>
      </c>
      <c r="B152" s="221">
        <v>300</v>
      </c>
      <c r="C152" s="218" t="s">
        <v>420</v>
      </c>
      <c r="D152" s="218" t="s">
        <v>420</v>
      </c>
      <c r="E152" s="462">
        <v>4000090250</v>
      </c>
      <c r="F152" s="207"/>
      <c r="G152" s="222">
        <f>G153</f>
        <v>3613732.16</v>
      </c>
      <c r="H152" s="222">
        <f>H153</f>
        <v>0</v>
      </c>
      <c r="I152" s="222">
        <f>I153</f>
        <v>520000</v>
      </c>
      <c r="J152" s="448">
        <f>I152*100/G152</f>
        <v>14.389555644323124</v>
      </c>
    </row>
    <row r="153" spans="1:10" ht="15.75" customHeight="1">
      <c r="A153" s="129" t="s">
        <v>582</v>
      </c>
      <c r="B153" s="221">
        <v>300</v>
      </c>
      <c r="C153" s="218" t="s">
        <v>420</v>
      </c>
      <c r="D153" s="218" t="s">
        <v>420</v>
      </c>
      <c r="E153" s="462">
        <v>4000090250</v>
      </c>
      <c r="F153" s="207">
        <v>500</v>
      </c>
      <c r="G153" s="148">
        <v>3613732.16</v>
      </c>
      <c r="H153" s="261"/>
      <c r="I153" s="148">
        <v>520000</v>
      </c>
      <c r="J153" s="447">
        <f>I153*100/G153</f>
        <v>14.389555644323124</v>
      </c>
    </row>
    <row r="154" spans="1:10" s="276" customFormat="1" ht="18.75" customHeight="1">
      <c r="A154" s="249" t="s">
        <v>84</v>
      </c>
      <c r="B154" s="182">
        <v>300</v>
      </c>
      <c r="C154" s="183" t="s">
        <v>437</v>
      </c>
      <c r="D154" s="274"/>
      <c r="E154" s="185" t="s">
        <v>264</v>
      </c>
      <c r="F154" s="186"/>
      <c r="G154" s="275">
        <f aca="true" t="shared" si="7" ref="G154:I157">G155</f>
        <v>24000</v>
      </c>
      <c r="H154" s="275">
        <f t="shared" si="7"/>
        <v>0</v>
      </c>
      <c r="I154" s="275">
        <f t="shared" si="7"/>
        <v>21000</v>
      </c>
      <c r="J154" s="444">
        <f t="shared" si="4"/>
        <v>87.5</v>
      </c>
    </row>
    <row r="155" spans="1:10" ht="18" customHeight="1">
      <c r="A155" s="277" t="s">
        <v>5</v>
      </c>
      <c r="B155" s="190">
        <v>300</v>
      </c>
      <c r="C155" s="191" t="s">
        <v>437</v>
      </c>
      <c r="D155" s="191" t="s">
        <v>437</v>
      </c>
      <c r="E155" s="193" t="s">
        <v>264</v>
      </c>
      <c r="F155" s="203"/>
      <c r="G155" s="195">
        <f t="shared" si="7"/>
        <v>24000</v>
      </c>
      <c r="H155" s="195">
        <f t="shared" si="7"/>
        <v>0</v>
      </c>
      <c r="I155" s="195">
        <f t="shared" si="7"/>
        <v>21000</v>
      </c>
      <c r="J155" s="446">
        <f t="shared" si="4"/>
        <v>87.5</v>
      </c>
    </row>
    <row r="156" spans="1:10" ht="39" customHeight="1">
      <c r="A156" s="129" t="s">
        <v>343</v>
      </c>
      <c r="B156" s="206">
        <v>300</v>
      </c>
      <c r="C156" s="207" t="s">
        <v>437</v>
      </c>
      <c r="D156" s="207" t="s">
        <v>437</v>
      </c>
      <c r="E156" s="208">
        <v>1020120100</v>
      </c>
      <c r="F156" s="209"/>
      <c r="G156" s="222">
        <f t="shared" si="7"/>
        <v>24000</v>
      </c>
      <c r="H156" s="222">
        <f t="shared" si="7"/>
        <v>0</v>
      </c>
      <c r="I156" s="222">
        <f t="shared" si="7"/>
        <v>21000</v>
      </c>
      <c r="J156" s="448">
        <f t="shared" si="4"/>
        <v>87.5</v>
      </c>
    </row>
    <row r="157" spans="1:10" ht="25.5" customHeight="1">
      <c r="A157" s="158" t="s">
        <v>404</v>
      </c>
      <c r="B157" s="206">
        <v>300</v>
      </c>
      <c r="C157" s="207" t="s">
        <v>437</v>
      </c>
      <c r="D157" s="207" t="s">
        <v>437</v>
      </c>
      <c r="E157" s="208">
        <v>1020120100</v>
      </c>
      <c r="F157" s="207">
        <v>200</v>
      </c>
      <c r="G157" s="148">
        <f t="shared" si="7"/>
        <v>24000</v>
      </c>
      <c r="H157" s="148">
        <f t="shared" si="7"/>
        <v>0</v>
      </c>
      <c r="I157" s="148">
        <f t="shared" si="7"/>
        <v>21000</v>
      </c>
      <c r="J157" s="447">
        <f t="shared" si="4"/>
        <v>87.5</v>
      </c>
    </row>
    <row r="158" spans="1:10" s="226" customFormat="1" ht="14.25" customHeight="1">
      <c r="A158" s="73" t="s">
        <v>115</v>
      </c>
      <c r="B158" s="206"/>
      <c r="C158" s="218"/>
      <c r="D158" s="218"/>
      <c r="E158" s="278"/>
      <c r="F158" s="207"/>
      <c r="G158" s="148">
        <v>24000</v>
      </c>
      <c r="H158" s="225"/>
      <c r="I158" s="148">
        <v>21000</v>
      </c>
      <c r="J158" s="447">
        <f t="shared" si="4"/>
        <v>87.5</v>
      </c>
    </row>
    <row r="159" spans="1:10" s="276" customFormat="1" ht="20.25" customHeight="1">
      <c r="A159" s="181" t="s">
        <v>85</v>
      </c>
      <c r="B159" s="182">
        <v>300</v>
      </c>
      <c r="C159" s="183" t="s">
        <v>438</v>
      </c>
      <c r="D159" s="184" t="s">
        <v>264</v>
      </c>
      <c r="E159" s="185"/>
      <c r="F159" s="186"/>
      <c r="G159" s="187">
        <f>G161+G165+G167+G169+G173+G175+G181+G185+G189+G191+G177</f>
        <v>24379678.8</v>
      </c>
      <c r="H159" s="187">
        <f>H161+H165+H167+H169+H173+H175+H181+H185+H189+H191+H177</f>
        <v>0</v>
      </c>
      <c r="I159" s="187">
        <f>I161+I165+I167+I169+I173+I175+I181+I185+I189+I191+I177</f>
        <v>11788751.309999999</v>
      </c>
      <c r="J159" s="444">
        <f t="shared" si="4"/>
        <v>48.35482619237788</v>
      </c>
    </row>
    <row r="160" spans="1:10" ht="18" customHeight="1">
      <c r="A160" s="277" t="s">
        <v>86</v>
      </c>
      <c r="B160" s="279">
        <v>300</v>
      </c>
      <c r="C160" s="280" t="s">
        <v>438</v>
      </c>
      <c r="D160" s="280" t="s">
        <v>396</v>
      </c>
      <c r="E160" s="231"/>
      <c r="F160" s="232"/>
      <c r="G160" s="204"/>
      <c r="H160" s="204"/>
      <c r="I160" s="204"/>
      <c r="J160" s="446"/>
    </row>
    <row r="161" spans="1:12" ht="45.75" customHeight="1">
      <c r="A161" s="281" t="s">
        <v>439</v>
      </c>
      <c r="B161" s="282">
        <v>300</v>
      </c>
      <c r="C161" s="283" t="s">
        <v>438</v>
      </c>
      <c r="D161" s="283" t="s">
        <v>396</v>
      </c>
      <c r="E161" s="284" t="s">
        <v>348</v>
      </c>
      <c r="F161" s="285"/>
      <c r="G161" s="222">
        <f>G162+G163+G164</f>
        <v>5321696.8</v>
      </c>
      <c r="H161" s="222">
        <f>H162+H163+H164</f>
        <v>0</v>
      </c>
      <c r="I161" s="222">
        <f>I162+I163+I164</f>
        <v>2668140.46</v>
      </c>
      <c r="J161" s="448">
        <f t="shared" si="4"/>
        <v>50.1370250931996</v>
      </c>
      <c r="L161" s="247"/>
    </row>
    <row r="162" spans="1:12" ht="65.25" customHeight="1">
      <c r="A162" s="158" t="s">
        <v>400</v>
      </c>
      <c r="B162" s="206">
        <v>300</v>
      </c>
      <c r="C162" s="218" t="s">
        <v>438</v>
      </c>
      <c r="D162" s="218" t="s">
        <v>396</v>
      </c>
      <c r="E162" s="286" t="s">
        <v>348</v>
      </c>
      <c r="F162" s="207">
        <v>100</v>
      </c>
      <c r="G162" s="148">
        <v>4347839.6</v>
      </c>
      <c r="H162" s="225"/>
      <c r="I162" s="148">
        <v>2199896.15</v>
      </c>
      <c r="J162" s="447">
        <f t="shared" si="4"/>
        <v>50.59745419311237</v>
      </c>
      <c r="L162" s="247"/>
    </row>
    <row r="163" spans="1:10" ht="38.25" customHeight="1">
      <c r="A163" s="158" t="s">
        <v>440</v>
      </c>
      <c r="B163" s="206">
        <v>300</v>
      </c>
      <c r="C163" s="218" t="s">
        <v>438</v>
      </c>
      <c r="D163" s="218" t="s">
        <v>396</v>
      </c>
      <c r="E163" s="286" t="s">
        <v>348</v>
      </c>
      <c r="F163" s="207">
        <v>200</v>
      </c>
      <c r="G163" s="148">
        <v>973857.2</v>
      </c>
      <c r="H163" s="225"/>
      <c r="I163" s="148">
        <v>468244.31</v>
      </c>
      <c r="J163" s="447">
        <f t="shared" si="4"/>
        <v>48.08141378427967</v>
      </c>
    </row>
    <row r="164" spans="1:10" ht="14.25" customHeight="1">
      <c r="A164" s="129" t="s">
        <v>405</v>
      </c>
      <c r="B164" s="206">
        <v>300</v>
      </c>
      <c r="C164" s="218" t="s">
        <v>438</v>
      </c>
      <c r="D164" s="218" t="s">
        <v>396</v>
      </c>
      <c r="E164" s="286" t="s">
        <v>348</v>
      </c>
      <c r="F164" s="207">
        <v>800</v>
      </c>
      <c r="G164" s="164"/>
      <c r="H164" s="154"/>
      <c r="I164" s="154"/>
      <c r="J164" s="447"/>
    </row>
    <row r="165" spans="1:10" ht="67.5" customHeight="1">
      <c r="A165" s="281" t="s">
        <v>465</v>
      </c>
      <c r="B165" s="282">
        <v>300</v>
      </c>
      <c r="C165" s="283" t="s">
        <v>438</v>
      </c>
      <c r="D165" s="283" t="s">
        <v>396</v>
      </c>
      <c r="E165" s="284" t="s">
        <v>463</v>
      </c>
      <c r="F165" s="285"/>
      <c r="G165" s="222">
        <f>G166</f>
        <v>773844.15</v>
      </c>
      <c r="H165" s="222">
        <f>H166</f>
        <v>0</v>
      </c>
      <c r="I165" s="222">
        <f>I166</f>
        <v>312956.76</v>
      </c>
      <c r="J165" s="448">
        <f aca="true" t="shared" si="8" ref="J165:J212">I165*100/G165</f>
        <v>40.44183315206298</v>
      </c>
    </row>
    <row r="166" spans="1:10" ht="64.5" customHeight="1">
      <c r="A166" s="158" t="s">
        <v>400</v>
      </c>
      <c r="B166" s="206">
        <v>300</v>
      </c>
      <c r="C166" s="218" t="s">
        <v>438</v>
      </c>
      <c r="D166" s="218" t="s">
        <v>396</v>
      </c>
      <c r="E166" s="286" t="s">
        <v>463</v>
      </c>
      <c r="F166" s="163">
        <v>100</v>
      </c>
      <c r="G166" s="164">
        <v>773844.15</v>
      </c>
      <c r="H166" s="154"/>
      <c r="I166" s="154">
        <v>312956.76</v>
      </c>
      <c r="J166" s="447">
        <f t="shared" si="8"/>
        <v>40.44183315206298</v>
      </c>
    </row>
    <row r="167" spans="1:10" ht="73.5" customHeight="1">
      <c r="A167" s="281" t="s">
        <v>466</v>
      </c>
      <c r="B167" s="282">
        <v>300</v>
      </c>
      <c r="C167" s="283" t="s">
        <v>438</v>
      </c>
      <c r="D167" s="283" t="s">
        <v>396</v>
      </c>
      <c r="E167" s="284" t="s">
        <v>464</v>
      </c>
      <c r="F167" s="285"/>
      <c r="G167" s="222">
        <f>G168</f>
        <v>40728.74</v>
      </c>
      <c r="H167" s="222">
        <f>H168</f>
        <v>0</v>
      </c>
      <c r="I167" s="222">
        <f>I168</f>
        <v>16471.48</v>
      </c>
      <c r="J167" s="448">
        <f t="shared" si="8"/>
        <v>40.44190907943629</v>
      </c>
    </row>
    <row r="168" spans="1:10" ht="65.25" customHeight="1">
      <c r="A168" s="158" t="s">
        <v>400</v>
      </c>
      <c r="B168" s="206">
        <v>300</v>
      </c>
      <c r="C168" s="218" t="s">
        <v>438</v>
      </c>
      <c r="D168" s="218" t="s">
        <v>396</v>
      </c>
      <c r="E168" s="286" t="s">
        <v>464</v>
      </c>
      <c r="F168" s="207">
        <v>100</v>
      </c>
      <c r="G168" s="164">
        <v>40728.74</v>
      </c>
      <c r="H168" s="154"/>
      <c r="I168" s="154">
        <v>16471.48</v>
      </c>
      <c r="J168" s="447">
        <f t="shared" si="8"/>
        <v>40.44190907943629</v>
      </c>
    </row>
    <row r="169" spans="1:10" ht="42" customHeight="1">
      <c r="A169" s="281" t="s">
        <v>441</v>
      </c>
      <c r="B169" s="282">
        <v>300</v>
      </c>
      <c r="C169" s="283" t="s">
        <v>438</v>
      </c>
      <c r="D169" s="283" t="s">
        <v>396</v>
      </c>
      <c r="E169" s="284" t="s">
        <v>352</v>
      </c>
      <c r="F169" s="285"/>
      <c r="G169" s="470">
        <f>G170+G171+G172</f>
        <v>5973755.41</v>
      </c>
      <c r="H169" s="470">
        <f>H170+H171+H172</f>
        <v>0</v>
      </c>
      <c r="I169" s="470">
        <f>I170+I171+I172</f>
        <v>2805653.92</v>
      </c>
      <c r="J169" s="448">
        <f t="shared" si="8"/>
        <v>46.96633403007037</v>
      </c>
    </row>
    <row r="170" spans="1:10" ht="39" customHeight="1">
      <c r="A170" s="158" t="s">
        <v>400</v>
      </c>
      <c r="B170" s="206">
        <v>300</v>
      </c>
      <c r="C170" s="218" t="s">
        <v>438</v>
      </c>
      <c r="D170" s="218" t="s">
        <v>396</v>
      </c>
      <c r="E170" s="286" t="s">
        <v>352</v>
      </c>
      <c r="F170" s="207">
        <v>100</v>
      </c>
      <c r="G170" s="148">
        <v>4591737.41</v>
      </c>
      <c r="H170" s="225"/>
      <c r="I170" s="148">
        <v>2157413.69</v>
      </c>
      <c r="J170" s="447">
        <f t="shared" si="8"/>
        <v>46.98469222785978</v>
      </c>
    </row>
    <row r="171" spans="1:10" ht="42" customHeight="1">
      <c r="A171" s="158" t="s">
        <v>440</v>
      </c>
      <c r="B171" s="206">
        <v>300</v>
      </c>
      <c r="C171" s="218" t="s">
        <v>438</v>
      </c>
      <c r="D171" s="218" t="s">
        <v>396</v>
      </c>
      <c r="E171" s="286" t="s">
        <v>352</v>
      </c>
      <c r="F171" s="207">
        <v>200</v>
      </c>
      <c r="G171" s="148">
        <v>1354591</v>
      </c>
      <c r="H171" s="225"/>
      <c r="I171" s="154">
        <v>636270.23</v>
      </c>
      <c r="J171" s="447">
        <f t="shared" si="8"/>
        <v>46.97139062639572</v>
      </c>
    </row>
    <row r="172" spans="1:10" ht="20.25" customHeight="1">
      <c r="A172" s="129" t="s">
        <v>405</v>
      </c>
      <c r="B172" s="206">
        <v>300</v>
      </c>
      <c r="C172" s="218" t="s">
        <v>438</v>
      </c>
      <c r="D172" s="218" t="s">
        <v>396</v>
      </c>
      <c r="E172" s="286" t="s">
        <v>352</v>
      </c>
      <c r="F172" s="207">
        <v>800</v>
      </c>
      <c r="G172" s="164">
        <v>27427</v>
      </c>
      <c r="H172" s="447"/>
      <c r="I172" s="471">
        <v>11970</v>
      </c>
      <c r="J172" s="447">
        <f t="shared" si="8"/>
        <v>43.64312538739198</v>
      </c>
    </row>
    <row r="173" spans="1:10" ht="70.5" customHeight="1">
      <c r="A173" s="281" t="s">
        <v>465</v>
      </c>
      <c r="B173" s="282">
        <v>300</v>
      </c>
      <c r="C173" s="283" t="s">
        <v>438</v>
      </c>
      <c r="D173" s="283" t="s">
        <v>396</v>
      </c>
      <c r="E173" s="284" t="s">
        <v>467</v>
      </c>
      <c r="F173" s="285"/>
      <c r="G173" s="222">
        <f>G174</f>
        <v>2321532.44</v>
      </c>
      <c r="H173" s="222">
        <f>H174</f>
        <v>0</v>
      </c>
      <c r="I173" s="222">
        <f>I174</f>
        <v>976111.41</v>
      </c>
      <c r="J173" s="448">
        <f t="shared" si="8"/>
        <v>42.04599484295813</v>
      </c>
    </row>
    <row r="174" spans="1:10" ht="69.75" customHeight="1">
      <c r="A174" s="158" t="s">
        <v>400</v>
      </c>
      <c r="B174" s="206">
        <v>300</v>
      </c>
      <c r="C174" s="218" t="s">
        <v>438</v>
      </c>
      <c r="D174" s="218" t="s">
        <v>396</v>
      </c>
      <c r="E174" s="286" t="s">
        <v>467</v>
      </c>
      <c r="F174" s="207">
        <v>100</v>
      </c>
      <c r="G174" s="164">
        <v>2321532.44</v>
      </c>
      <c r="H174" s="447"/>
      <c r="I174" s="164">
        <v>976111.41</v>
      </c>
      <c r="J174" s="447">
        <f t="shared" si="8"/>
        <v>42.04599484295813</v>
      </c>
    </row>
    <row r="175" spans="1:10" ht="69" customHeight="1">
      <c r="A175" s="281" t="s">
        <v>466</v>
      </c>
      <c r="B175" s="282">
        <v>300</v>
      </c>
      <c r="C175" s="283" t="s">
        <v>438</v>
      </c>
      <c r="D175" s="283" t="s">
        <v>396</v>
      </c>
      <c r="E175" s="284" t="s">
        <v>468</v>
      </c>
      <c r="F175" s="285"/>
      <c r="G175" s="222">
        <f>G176</f>
        <v>122186.22</v>
      </c>
      <c r="H175" s="222">
        <f>H176</f>
        <v>0</v>
      </c>
      <c r="I175" s="222">
        <f>I176</f>
        <v>51374.3</v>
      </c>
      <c r="J175" s="448">
        <f t="shared" si="8"/>
        <v>42.04590337601081</v>
      </c>
    </row>
    <row r="176" spans="1:10" ht="62.25" customHeight="1">
      <c r="A176" s="158" t="s">
        <v>400</v>
      </c>
      <c r="B176" s="206">
        <v>300</v>
      </c>
      <c r="C176" s="218" t="s">
        <v>438</v>
      </c>
      <c r="D176" s="218" t="s">
        <v>396</v>
      </c>
      <c r="E176" s="286" t="s">
        <v>468</v>
      </c>
      <c r="F176" s="207">
        <v>100</v>
      </c>
      <c r="G176" s="164">
        <v>122186.22</v>
      </c>
      <c r="H176" s="447"/>
      <c r="I176" s="164">
        <v>51374.3</v>
      </c>
      <c r="J176" s="447">
        <f t="shared" si="8"/>
        <v>42.04590337601081</v>
      </c>
    </row>
    <row r="177" spans="1:10" ht="43.5" customHeight="1">
      <c r="A177" s="318" t="s">
        <v>472</v>
      </c>
      <c r="B177" s="282">
        <v>300</v>
      </c>
      <c r="C177" s="283" t="s">
        <v>438</v>
      </c>
      <c r="D177" s="283" t="s">
        <v>396</v>
      </c>
      <c r="E177" s="284" t="s">
        <v>471</v>
      </c>
      <c r="F177" s="285"/>
      <c r="G177" s="222">
        <f>G178</f>
        <v>35902</v>
      </c>
      <c r="H177" s="222">
        <f>H178</f>
        <v>0</v>
      </c>
      <c r="I177" s="222">
        <f>I178</f>
        <v>35902</v>
      </c>
      <c r="J177" s="448">
        <f t="shared" si="8"/>
        <v>100</v>
      </c>
    </row>
    <row r="178" spans="1:10" ht="26.25" customHeight="1">
      <c r="A178" s="292" t="s">
        <v>404</v>
      </c>
      <c r="B178" s="206">
        <v>300</v>
      </c>
      <c r="C178" s="218" t="s">
        <v>438</v>
      </c>
      <c r="D178" s="218" t="s">
        <v>396</v>
      </c>
      <c r="E178" s="286" t="s">
        <v>471</v>
      </c>
      <c r="F178" s="207">
        <v>200</v>
      </c>
      <c r="G178" s="164">
        <v>35902</v>
      </c>
      <c r="H178" s="447"/>
      <c r="I178" s="164">
        <v>35902</v>
      </c>
      <c r="J178" s="447">
        <f t="shared" si="8"/>
        <v>100</v>
      </c>
    </row>
    <row r="179" spans="1:10" ht="18" customHeight="1">
      <c r="A179" s="316" t="s">
        <v>458</v>
      </c>
      <c r="B179" s="206"/>
      <c r="C179" s="218"/>
      <c r="D179" s="218"/>
      <c r="E179" s="286"/>
      <c r="F179" s="207"/>
      <c r="G179" s="317">
        <v>34106</v>
      </c>
      <c r="H179" s="447"/>
      <c r="I179" s="317">
        <v>34106</v>
      </c>
      <c r="J179" s="447">
        <f t="shared" si="8"/>
        <v>100</v>
      </c>
    </row>
    <row r="180" spans="1:10" ht="16.5" customHeight="1">
      <c r="A180" s="316" t="s">
        <v>459</v>
      </c>
      <c r="B180" s="206"/>
      <c r="C180" s="218"/>
      <c r="D180" s="218"/>
      <c r="E180" s="286"/>
      <c r="F180" s="207"/>
      <c r="G180" s="317">
        <v>1796</v>
      </c>
      <c r="H180" s="447"/>
      <c r="I180" s="317">
        <v>1796</v>
      </c>
      <c r="J180" s="447">
        <f t="shared" si="8"/>
        <v>100</v>
      </c>
    </row>
    <row r="181" spans="1:10" ht="74.25" customHeight="1">
      <c r="A181" s="288" t="s">
        <v>442</v>
      </c>
      <c r="B181" s="282">
        <v>300</v>
      </c>
      <c r="C181" s="283" t="s">
        <v>438</v>
      </c>
      <c r="D181" s="283" t="s">
        <v>396</v>
      </c>
      <c r="E181" s="284" t="s">
        <v>443</v>
      </c>
      <c r="F181" s="289"/>
      <c r="G181" s="230">
        <f>G182</f>
        <v>487600</v>
      </c>
      <c r="H181" s="230">
        <f>H182</f>
        <v>0</v>
      </c>
      <c r="I181" s="230">
        <f>I182</f>
        <v>228779.3</v>
      </c>
      <c r="J181" s="448">
        <f t="shared" si="8"/>
        <v>46.91946267432321</v>
      </c>
    </row>
    <row r="182" spans="1:10" s="188" customFormat="1" ht="18" customHeight="1">
      <c r="A182" s="290" t="s">
        <v>2</v>
      </c>
      <c r="B182" s="200"/>
      <c r="C182" s="198"/>
      <c r="D182" s="198"/>
      <c r="E182" s="286"/>
      <c r="F182" s="291"/>
      <c r="G182" s="154">
        <f>G183+G184</f>
        <v>487600</v>
      </c>
      <c r="H182" s="154">
        <f>H183+H184</f>
        <v>0</v>
      </c>
      <c r="I182" s="154">
        <f>I183+I184</f>
        <v>228779.3</v>
      </c>
      <c r="J182" s="447">
        <f t="shared" si="8"/>
        <v>46.91946267432321</v>
      </c>
    </row>
    <row r="183" spans="1:10" s="188" customFormat="1" ht="72" customHeight="1">
      <c r="A183" s="292" t="s">
        <v>400</v>
      </c>
      <c r="B183" s="200">
        <v>300</v>
      </c>
      <c r="C183" s="198" t="s">
        <v>438</v>
      </c>
      <c r="D183" s="198" t="s">
        <v>396</v>
      </c>
      <c r="E183" s="286" t="s">
        <v>443</v>
      </c>
      <c r="F183" s="163">
        <v>100</v>
      </c>
      <c r="G183" s="164">
        <v>475985.16</v>
      </c>
      <c r="H183" s="154"/>
      <c r="I183" s="164">
        <v>226789.03</v>
      </c>
      <c r="J183" s="447">
        <f t="shared" si="8"/>
        <v>47.64623964326955</v>
      </c>
    </row>
    <row r="184" spans="1:10" s="188" customFormat="1" ht="30" customHeight="1">
      <c r="A184" s="292" t="s">
        <v>404</v>
      </c>
      <c r="B184" s="200">
        <v>300</v>
      </c>
      <c r="C184" s="198" t="s">
        <v>438</v>
      </c>
      <c r="D184" s="198" t="s">
        <v>396</v>
      </c>
      <c r="E184" s="286" t="s">
        <v>443</v>
      </c>
      <c r="F184" s="163">
        <v>200</v>
      </c>
      <c r="G184" s="164">
        <v>11614.84</v>
      </c>
      <c r="H184" s="154"/>
      <c r="I184" s="164">
        <v>1990.27</v>
      </c>
      <c r="J184" s="447">
        <f t="shared" si="8"/>
        <v>17.135578277445063</v>
      </c>
    </row>
    <row r="185" spans="1:12" ht="39.75" customHeight="1">
      <c r="A185" s="281" t="s">
        <v>444</v>
      </c>
      <c r="B185" s="282">
        <v>300</v>
      </c>
      <c r="C185" s="283" t="s">
        <v>438</v>
      </c>
      <c r="D185" s="283" t="s">
        <v>396</v>
      </c>
      <c r="E185" s="284" t="s">
        <v>445</v>
      </c>
      <c r="F185" s="285"/>
      <c r="G185" s="230">
        <f>G186+G187+G188</f>
        <v>7062357.59</v>
      </c>
      <c r="H185" s="230">
        <f>H186+H187+H188</f>
        <v>0</v>
      </c>
      <c r="I185" s="230">
        <f>I186+I187+I188</f>
        <v>3633302.33</v>
      </c>
      <c r="J185" s="448">
        <f t="shared" si="8"/>
        <v>51.44602611378108</v>
      </c>
      <c r="L185" s="247"/>
    </row>
    <row r="186" spans="1:10" ht="80.25" customHeight="1">
      <c r="A186" s="158" t="s">
        <v>400</v>
      </c>
      <c r="B186" s="206">
        <v>300</v>
      </c>
      <c r="C186" s="218" t="s">
        <v>438</v>
      </c>
      <c r="D186" s="218" t="s">
        <v>396</v>
      </c>
      <c r="E186" s="286" t="s">
        <v>445</v>
      </c>
      <c r="F186" s="207">
        <v>100</v>
      </c>
      <c r="G186" s="148">
        <v>5077387.59</v>
      </c>
      <c r="H186" s="225"/>
      <c r="I186" s="148">
        <v>2596408.29</v>
      </c>
      <c r="J186" s="447">
        <f t="shared" si="8"/>
        <v>51.13669665703028</v>
      </c>
    </row>
    <row r="187" spans="1:10" ht="40.5" customHeight="1">
      <c r="A187" s="158" t="s">
        <v>440</v>
      </c>
      <c r="B187" s="206">
        <v>300</v>
      </c>
      <c r="C187" s="218" t="s">
        <v>438</v>
      </c>
      <c r="D187" s="218" t="s">
        <v>396</v>
      </c>
      <c r="E187" s="286" t="s">
        <v>445</v>
      </c>
      <c r="F187" s="207">
        <v>200</v>
      </c>
      <c r="G187" s="148">
        <v>1983470</v>
      </c>
      <c r="H187" s="225"/>
      <c r="I187" s="154">
        <v>1036894.04</v>
      </c>
      <c r="J187" s="447">
        <f t="shared" si="8"/>
        <v>52.27676949991681</v>
      </c>
    </row>
    <row r="188" spans="1:10" ht="18" customHeight="1">
      <c r="A188" s="129" t="s">
        <v>405</v>
      </c>
      <c r="B188" s="206">
        <v>300</v>
      </c>
      <c r="C188" s="218" t="s">
        <v>438</v>
      </c>
      <c r="D188" s="218" t="s">
        <v>396</v>
      </c>
      <c r="E188" s="286" t="s">
        <v>445</v>
      </c>
      <c r="F188" s="207">
        <v>800</v>
      </c>
      <c r="G188" s="472">
        <v>1500</v>
      </c>
      <c r="H188" s="469"/>
      <c r="I188" s="447"/>
      <c r="J188" s="447">
        <f t="shared" si="8"/>
        <v>0</v>
      </c>
    </row>
    <row r="189" spans="1:10" ht="70.5" customHeight="1">
      <c r="A189" s="281" t="s">
        <v>465</v>
      </c>
      <c r="B189" s="282">
        <v>300</v>
      </c>
      <c r="C189" s="283" t="s">
        <v>438</v>
      </c>
      <c r="D189" s="283" t="s">
        <v>396</v>
      </c>
      <c r="E189" s="284" t="s">
        <v>470</v>
      </c>
      <c r="F189" s="285"/>
      <c r="G189" s="222">
        <f>G190</f>
        <v>2128071.41</v>
      </c>
      <c r="H189" s="222">
        <f>H190</f>
        <v>0</v>
      </c>
      <c r="I189" s="222">
        <f>I190</f>
        <v>1008879.31</v>
      </c>
      <c r="J189" s="448">
        <f t="shared" si="8"/>
        <v>47.40815112026715</v>
      </c>
    </row>
    <row r="190" spans="1:10" ht="64.5" customHeight="1">
      <c r="A190" s="158" t="s">
        <v>400</v>
      </c>
      <c r="B190" s="206">
        <v>300</v>
      </c>
      <c r="C190" s="218" t="s">
        <v>438</v>
      </c>
      <c r="D190" s="218" t="s">
        <v>396</v>
      </c>
      <c r="E190" s="286" t="s">
        <v>470</v>
      </c>
      <c r="F190" s="207">
        <v>100</v>
      </c>
      <c r="G190" s="148">
        <v>2128071.41</v>
      </c>
      <c r="H190" s="469"/>
      <c r="I190" s="154">
        <v>1008879.31</v>
      </c>
      <c r="J190" s="447">
        <f t="shared" si="8"/>
        <v>47.40815112026715</v>
      </c>
    </row>
    <row r="191" spans="1:10" ht="66" customHeight="1">
      <c r="A191" s="281" t="s">
        <v>466</v>
      </c>
      <c r="B191" s="282">
        <v>300</v>
      </c>
      <c r="C191" s="283" t="s">
        <v>438</v>
      </c>
      <c r="D191" s="283" t="s">
        <v>396</v>
      </c>
      <c r="E191" s="284" t="s">
        <v>469</v>
      </c>
      <c r="F191" s="285"/>
      <c r="G191" s="222">
        <f>G192</f>
        <v>112004.04</v>
      </c>
      <c r="H191" s="222">
        <f>H192</f>
        <v>0</v>
      </c>
      <c r="I191" s="222">
        <f>I192</f>
        <v>51180.04</v>
      </c>
      <c r="J191" s="448">
        <f>I191*100/G191</f>
        <v>45.694816008422556</v>
      </c>
    </row>
    <row r="192" spans="1:10" ht="63.75" customHeight="1">
      <c r="A192" s="158" t="s">
        <v>400</v>
      </c>
      <c r="B192" s="206">
        <v>300</v>
      </c>
      <c r="C192" s="218" t="s">
        <v>438</v>
      </c>
      <c r="D192" s="218" t="s">
        <v>396</v>
      </c>
      <c r="E192" s="286" t="s">
        <v>469</v>
      </c>
      <c r="F192" s="207">
        <v>100</v>
      </c>
      <c r="G192" s="148">
        <v>112004.04</v>
      </c>
      <c r="H192" s="469"/>
      <c r="I192" s="154">
        <v>51180.04</v>
      </c>
      <c r="J192" s="447">
        <f t="shared" si="8"/>
        <v>45.694816008422556</v>
      </c>
    </row>
    <row r="193" spans="1:10" s="296" customFormat="1" ht="21" customHeight="1">
      <c r="A193" s="181" t="s">
        <v>87</v>
      </c>
      <c r="B193" s="182">
        <v>300</v>
      </c>
      <c r="C193" s="183" t="s">
        <v>446</v>
      </c>
      <c r="D193" s="293" t="s">
        <v>264</v>
      </c>
      <c r="E193" s="294" t="s">
        <v>264</v>
      </c>
      <c r="F193" s="295" t="s">
        <v>264</v>
      </c>
      <c r="G193" s="187">
        <f>G194+G199</f>
        <v>247484</v>
      </c>
      <c r="H193" s="187">
        <f>H194+H199</f>
        <v>0</v>
      </c>
      <c r="I193" s="187">
        <f>I194+I199</f>
        <v>119000</v>
      </c>
      <c r="J193" s="444">
        <f t="shared" si="8"/>
        <v>48.08391653601849</v>
      </c>
    </row>
    <row r="194" spans="1:10" ht="15" customHeight="1">
      <c r="A194" s="297" t="s">
        <v>88</v>
      </c>
      <c r="B194" s="279">
        <v>300</v>
      </c>
      <c r="C194" s="280" t="s">
        <v>446</v>
      </c>
      <c r="D194" s="280" t="s">
        <v>396</v>
      </c>
      <c r="E194" s="231" t="s">
        <v>264</v>
      </c>
      <c r="F194" s="232" t="s">
        <v>264</v>
      </c>
      <c r="G194" s="195">
        <f>G195+G197</f>
        <v>185000</v>
      </c>
      <c r="H194" s="195">
        <f>H195+H197</f>
        <v>0</v>
      </c>
      <c r="I194" s="195">
        <f>I195+I197</f>
        <v>89000</v>
      </c>
      <c r="J194" s="446">
        <f>I194*100/G194</f>
        <v>48.108108108108105</v>
      </c>
    </row>
    <row r="195" spans="1:10" ht="39.75" customHeight="1">
      <c r="A195" s="129" t="s">
        <v>447</v>
      </c>
      <c r="B195" s="206">
        <v>300</v>
      </c>
      <c r="C195" s="207" t="s">
        <v>446</v>
      </c>
      <c r="D195" s="207" t="s">
        <v>396</v>
      </c>
      <c r="E195" s="219">
        <v>4000090060</v>
      </c>
      <c r="F195" s="233" t="s">
        <v>264</v>
      </c>
      <c r="G195" s="222">
        <f>G196</f>
        <v>73000</v>
      </c>
      <c r="H195" s="222">
        <f>H196</f>
        <v>0</v>
      </c>
      <c r="I195" s="222">
        <f>I196</f>
        <v>73000</v>
      </c>
      <c r="J195" s="448">
        <f t="shared" si="8"/>
        <v>100</v>
      </c>
    </row>
    <row r="196" spans="1:10" ht="27" customHeight="1">
      <c r="A196" s="126" t="s">
        <v>410</v>
      </c>
      <c r="B196" s="206">
        <v>300</v>
      </c>
      <c r="C196" s="207" t="s">
        <v>446</v>
      </c>
      <c r="D196" s="207" t="s">
        <v>396</v>
      </c>
      <c r="E196" s="219">
        <v>4000090060</v>
      </c>
      <c r="F196" s="207">
        <v>300</v>
      </c>
      <c r="G196" s="148">
        <v>73000</v>
      </c>
      <c r="H196" s="298"/>
      <c r="I196" s="154">
        <v>73000</v>
      </c>
      <c r="J196" s="447">
        <f t="shared" si="8"/>
        <v>100</v>
      </c>
    </row>
    <row r="197" spans="1:10" ht="39" customHeight="1">
      <c r="A197" s="126" t="s">
        <v>601</v>
      </c>
      <c r="B197" s="206">
        <v>300</v>
      </c>
      <c r="C197" s="207" t="s">
        <v>446</v>
      </c>
      <c r="D197" s="207" t="s">
        <v>396</v>
      </c>
      <c r="E197" s="464">
        <v>4000090290</v>
      </c>
      <c r="F197" s="207"/>
      <c r="G197" s="222">
        <f>G198</f>
        <v>112000</v>
      </c>
      <c r="H197" s="222">
        <f>H198</f>
        <v>0</v>
      </c>
      <c r="I197" s="222">
        <f>I198</f>
        <v>16000</v>
      </c>
      <c r="J197" s="222">
        <f>J198</f>
        <v>14.285714285714286</v>
      </c>
    </row>
    <row r="198" spans="1:10" ht="19.5" customHeight="1">
      <c r="A198" s="129" t="s">
        <v>582</v>
      </c>
      <c r="B198" s="206">
        <v>300</v>
      </c>
      <c r="C198" s="207" t="s">
        <v>446</v>
      </c>
      <c r="D198" s="207" t="s">
        <v>396</v>
      </c>
      <c r="E198" s="464">
        <v>4000090290</v>
      </c>
      <c r="F198" s="207">
        <v>500</v>
      </c>
      <c r="G198" s="148">
        <v>112000</v>
      </c>
      <c r="H198" s="298"/>
      <c r="I198" s="154">
        <v>16000</v>
      </c>
      <c r="J198" s="447">
        <f t="shared" si="8"/>
        <v>14.285714285714286</v>
      </c>
    </row>
    <row r="199" spans="1:10" ht="14.25" customHeight="1">
      <c r="A199" s="297" t="s">
        <v>89</v>
      </c>
      <c r="B199" s="279">
        <v>300</v>
      </c>
      <c r="C199" s="280" t="s">
        <v>446</v>
      </c>
      <c r="D199" s="280" t="s">
        <v>417</v>
      </c>
      <c r="E199" s="231" t="s">
        <v>264</v>
      </c>
      <c r="F199" s="254" t="s">
        <v>264</v>
      </c>
      <c r="G199" s="204">
        <f>G200+G202+G204</f>
        <v>62484</v>
      </c>
      <c r="H199" s="204">
        <f>H200+H202+H204</f>
        <v>0</v>
      </c>
      <c r="I199" s="204">
        <f>I200+I202+I204</f>
        <v>30000</v>
      </c>
      <c r="J199" s="446">
        <f>I199*100/G199</f>
        <v>48.012291146533514</v>
      </c>
    </row>
    <row r="200" spans="1:10" ht="26.25" customHeight="1">
      <c r="A200" s="129" t="s">
        <v>381</v>
      </c>
      <c r="B200" s="221">
        <v>300</v>
      </c>
      <c r="C200" s="218" t="s">
        <v>446</v>
      </c>
      <c r="D200" s="218" t="s">
        <v>417</v>
      </c>
      <c r="E200" s="219">
        <v>4000020170</v>
      </c>
      <c r="F200" s="207"/>
      <c r="G200" s="222">
        <f>G201</f>
        <v>15000</v>
      </c>
      <c r="H200" s="222">
        <f>H201</f>
        <v>0</v>
      </c>
      <c r="I200" s="222">
        <f>I201</f>
        <v>15000</v>
      </c>
      <c r="J200" s="448">
        <f t="shared" si="8"/>
        <v>100</v>
      </c>
    </row>
    <row r="201" spans="1:10" ht="27" customHeight="1">
      <c r="A201" s="158" t="s">
        <v>404</v>
      </c>
      <c r="B201" s="221">
        <v>300</v>
      </c>
      <c r="C201" s="218" t="s">
        <v>446</v>
      </c>
      <c r="D201" s="218" t="s">
        <v>417</v>
      </c>
      <c r="E201" s="219">
        <v>4000020170</v>
      </c>
      <c r="F201" s="207">
        <v>200</v>
      </c>
      <c r="G201" s="148">
        <v>15000</v>
      </c>
      <c r="H201" s="298"/>
      <c r="I201" s="148">
        <v>15000</v>
      </c>
      <c r="J201" s="447">
        <f t="shared" si="8"/>
        <v>100</v>
      </c>
    </row>
    <row r="202" spans="1:10" ht="39.75" customHeight="1">
      <c r="A202" s="158" t="s">
        <v>594</v>
      </c>
      <c r="B202" s="221">
        <v>300</v>
      </c>
      <c r="C202" s="218" t="s">
        <v>446</v>
      </c>
      <c r="D202" s="218" t="s">
        <v>417</v>
      </c>
      <c r="E202" s="462">
        <v>4000090220</v>
      </c>
      <c r="F202" s="207"/>
      <c r="G202" s="222">
        <f>G203</f>
        <v>32484</v>
      </c>
      <c r="H202" s="222">
        <f>H203</f>
        <v>0</v>
      </c>
      <c r="I202" s="467"/>
      <c r="J202" s="448"/>
    </row>
    <row r="203" spans="1:10" ht="20.25" customHeight="1">
      <c r="A203" s="129" t="s">
        <v>582</v>
      </c>
      <c r="B203" s="221">
        <v>300</v>
      </c>
      <c r="C203" s="218" t="s">
        <v>446</v>
      </c>
      <c r="D203" s="218" t="s">
        <v>417</v>
      </c>
      <c r="E203" s="462">
        <v>4000090220</v>
      </c>
      <c r="F203" s="207">
        <v>500</v>
      </c>
      <c r="G203" s="148">
        <v>32484</v>
      </c>
      <c r="H203" s="298"/>
      <c r="I203" s="466"/>
      <c r="J203" s="447"/>
    </row>
    <row r="204" spans="1:10" ht="27" customHeight="1">
      <c r="A204" s="129" t="s">
        <v>602</v>
      </c>
      <c r="B204" s="206">
        <v>300</v>
      </c>
      <c r="C204" s="207" t="s">
        <v>446</v>
      </c>
      <c r="D204" s="207" t="s">
        <v>417</v>
      </c>
      <c r="E204" s="462">
        <v>4000090260</v>
      </c>
      <c r="F204" s="207"/>
      <c r="G204" s="222">
        <f>G205</f>
        <v>15000</v>
      </c>
      <c r="H204" s="222">
        <f>H205</f>
        <v>0</v>
      </c>
      <c r="I204" s="222">
        <f>I205</f>
        <v>15000</v>
      </c>
      <c r="J204" s="448">
        <f>I204*100/G204</f>
        <v>100</v>
      </c>
    </row>
    <row r="205" spans="1:10" ht="17.25" customHeight="1">
      <c r="A205" s="129" t="s">
        <v>582</v>
      </c>
      <c r="B205" s="206">
        <v>300</v>
      </c>
      <c r="C205" s="207" t="s">
        <v>446</v>
      </c>
      <c r="D205" s="207" t="s">
        <v>417</v>
      </c>
      <c r="E205" s="462">
        <v>4000090260</v>
      </c>
      <c r="F205" s="207">
        <v>500</v>
      </c>
      <c r="G205" s="148">
        <v>15000</v>
      </c>
      <c r="H205" s="225"/>
      <c r="I205" s="148">
        <v>15000</v>
      </c>
      <c r="J205" s="447">
        <f>I205*100/G205</f>
        <v>100</v>
      </c>
    </row>
    <row r="206" spans="1:10" s="300" customFormat="1" ht="30" customHeight="1">
      <c r="A206" s="181" t="s">
        <v>448</v>
      </c>
      <c r="B206" s="182">
        <v>300</v>
      </c>
      <c r="C206" s="183" t="s">
        <v>449</v>
      </c>
      <c r="D206" s="299"/>
      <c r="E206" s="185"/>
      <c r="F206" s="186"/>
      <c r="G206" s="187">
        <f aca="true" t="shared" si="9" ref="G206:I208">G207</f>
        <v>684780.75</v>
      </c>
      <c r="H206" s="187">
        <f t="shared" si="9"/>
        <v>0</v>
      </c>
      <c r="I206" s="187">
        <f t="shared" si="9"/>
        <v>355319.97</v>
      </c>
      <c r="J206" s="444">
        <f t="shared" si="8"/>
        <v>51.88813645827515</v>
      </c>
    </row>
    <row r="207" spans="1:10" ht="19.5" customHeight="1">
      <c r="A207" s="301" t="s">
        <v>112</v>
      </c>
      <c r="B207" s="213">
        <v>300</v>
      </c>
      <c r="C207" s="302">
        <v>11</v>
      </c>
      <c r="D207" s="192" t="s">
        <v>396</v>
      </c>
      <c r="E207" s="303"/>
      <c r="F207" s="304"/>
      <c r="G207" s="204">
        <f>G208+G210</f>
        <v>684780.75</v>
      </c>
      <c r="H207" s="204">
        <f>H208+H210</f>
        <v>0</v>
      </c>
      <c r="I207" s="204">
        <f>I208+I210</f>
        <v>355319.97</v>
      </c>
      <c r="J207" s="446">
        <f>I207*100/G207</f>
        <v>51.88813645827515</v>
      </c>
    </row>
    <row r="208" spans="1:10" ht="66.75" customHeight="1">
      <c r="A208" s="126" t="s">
        <v>362</v>
      </c>
      <c r="B208" s="217">
        <v>300</v>
      </c>
      <c r="C208" s="305">
        <v>11</v>
      </c>
      <c r="D208" s="199" t="s">
        <v>396</v>
      </c>
      <c r="E208" s="224" t="s">
        <v>363</v>
      </c>
      <c r="F208" s="233"/>
      <c r="G208" s="222">
        <f t="shared" si="9"/>
        <v>290319.97</v>
      </c>
      <c r="H208" s="222">
        <f t="shared" si="9"/>
        <v>0</v>
      </c>
      <c r="I208" s="222">
        <f t="shared" si="9"/>
        <v>290319.97</v>
      </c>
      <c r="J208" s="448">
        <f t="shared" si="8"/>
        <v>100</v>
      </c>
    </row>
    <row r="209" spans="1:10" ht="30" customHeight="1">
      <c r="A209" s="216" t="s">
        <v>450</v>
      </c>
      <c r="B209" s="217">
        <v>300</v>
      </c>
      <c r="C209" s="305">
        <v>11</v>
      </c>
      <c r="D209" s="199" t="s">
        <v>396</v>
      </c>
      <c r="E209" s="224" t="s">
        <v>363</v>
      </c>
      <c r="F209" s="207">
        <v>200</v>
      </c>
      <c r="G209" s="148">
        <v>290319.97</v>
      </c>
      <c r="H209" s="225"/>
      <c r="I209" s="148">
        <v>290319.97</v>
      </c>
      <c r="J209" s="447">
        <f t="shared" si="8"/>
        <v>100</v>
      </c>
    </row>
    <row r="210" spans="1:10" ht="77.25" customHeight="1">
      <c r="A210" s="216" t="s">
        <v>603</v>
      </c>
      <c r="B210" s="217">
        <v>300</v>
      </c>
      <c r="C210" s="305">
        <v>11</v>
      </c>
      <c r="D210" s="199" t="s">
        <v>396</v>
      </c>
      <c r="E210" s="462">
        <v>4000090230</v>
      </c>
      <c r="F210" s="207"/>
      <c r="G210" s="222">
        <f>G211</f>
        <v>394460.78</v>
      </c>
      <c r="H210" s="222">
        <f>H211</f>
        <v>0</v>
      </c>
      <c r="I210" s="222">
        <f>I211</f>
        <v>65000</v>
      </c>
      <c r="J210" s="448">
        <f t="shared" si="8"/>
        <v>16.47819081024988</v>
      </c>
    </row>
    <row r="211" spans="1:10" ht="30" customHeight="1">
      <c r="A211" s="129" t="s">
        <v>582</v>
      </c>
      <c r="B211" s="217">
        <v>300</v>
      </c>
      <c r="C211" s="305">
        <v>11</v>
      </c>
      <c r="D211" s="199" t="s">
        <v>396</v>
      </c>
      <c r="E211" s="462">
        <v>4000090230</v>
      </c>
      <c r="F211" s="207">
        <v>500</v>
      </c>
      <c r="G211" s="148">
        <v>394460.78</v>
      </c>
      <c r="H211" s="225"/>
      <c r="I211" s="148">
        <v>65000</v>
      </c>
      <c r="J211" s="447">
        <f>I211*100/G211</f>
        <v>16.47819081024988</v>
      </c>
    </row>
    <row r="212" spans="1:10" ht="14.25">
      <c r="A212" s="306" t="s">
        <v>451</v>
      </c>
      <c r="B212" s="307"/>
      <c r="C212" s="308"/>
      <c r="D212" s="308"/>
      <c r="E212" s="307"/>
      <c r="F212" s="308"/>
      <c r="G212" s="309">
        <f>G6+G49+G60+G85+G154+G159++G193+G206</f>
        <v>176390000.47</v>
      </c>
      <c r="H212" s="309">
        <f>H6+H49+H60+H85+H154+H159++H193+H206</f>
        <v>0</v>
      </c>
      <c r="I212" s="309">
        <f>I6+I49+I60+I85+I154+I159++I193+I206</f>
        <v>105790114.37</v>
      </c>
      <c r="J212" s="444">
        <f t="shared" si="8"/>
        <v>59.97511995471225</v>
      </c>
    </row>
    <row r="213" spans="2:5" ht="15">
      <c r="B213" s="311"/>
      <c r="E213" s="311"/>
    </row>
    <row r="214" ht="15">
      <c r="E214" s="311"/>
    </row>
  </sheetData>
  <sheetProtection/>
  <mergeCells count="9">
    <mergeCell ref="D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2023-07-17T11:32:48Z</cp:lastPrinted>
  <dcterms:created xsi:type="dcterms:W3CDTF">2005-02-25T08:58:00Z</dcterms:created>
  <dcterms:modified xsi:type="dcterms:W3CDTF">2023-07-17T11:32:55Z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