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05" windowWidth="9600" windowHeight="8040" tabRatio="820" firstSheet="1" activeTab="1"/>
  </bookViews>
  <sheets>
    <sheet name="ПР № 12" sheetId="1" state="hidden" r:id="rId1"/>
    <sheet name="№4" sheetId="2" r:id="rId2"/>
    <sheet name="№5" sheetId="3" r:id="rId3"/>
    <sheet name="пр №6" sheetId="4" r:id="rId4"/>
    <sheet name="пр №1" sheetId="5" r:id="rId5"/>
    <sheet name="пр № 2" sheetId="6" r:id="rId6"/>
    <sheet name="пр № 3" sheetId="7" r:id="rId7"/>
    <sheet name="Лист1" sheetId="8" r:id="rId8"/>
  </sheets>
  <definedNames>
    <definedName name="_xlnm.Print_Area" localSheetId="0">'ПР № 12'!$A$1:$J$20</definedName>
  </definedNames>
  <calcPr fullCalcOnLoad="1"/>
</workbook>
</file>

<file path=xl/sharedStrings.xml><?xml version="1.0" encoding="utf-8"?>
<sst xmlns="http://schemas.openxmlformats.org/spreadsheetml/2006/main" count="1377" uniqueCount="650">
  <si>
    <t>МКУК "Заволжская городская библиотека"</t>
  </si>
  <si>
    <t xml:space="preserve">Сумма </t>
  </si>
  <si>
    <t>05</t>
  </si>
  <si>
    <t>Молодежная политика и оздоровление детей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</si>
  <si>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</si>
  <si>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</si>
  <si>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</si>
  <si>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11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</si>
  <si>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</si>
  <si>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</si>
  <si>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</si>
  <si>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</si>
  <si>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</si>
  <si>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</si>
  <si>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Наименование</t>
  </si>
  <si>
    <t>#Н/Д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</si>
  <si>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</si>
  <si>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</si>
  <si>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</si>
  <si>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</si>
  <si>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</si>
  <si>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</si>
  <si>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</si>
  <si>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</si>
  <si>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</si>
  <si>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№ 
п/п</t>
  </si>
  <si>
    <t xml:space="preserve">от </t>
  </si>
  <si>
    <t xml:space="preserve">"О бюджете городского округа Кинешма  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</si>
  <si>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</si>
  <si>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</si>
  <si>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</si>
  <si>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</si>
  <si>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</si>
  <si>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</si>
  <si>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</si>
  <si>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</si>
  <si>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</si>
  <si>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</si>
  <si>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</si>
  <si>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</si>
  <si>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</si>
  <si>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</si>
  <si>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</si>
  <si>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</si>
  <si>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</si>
  <si>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</si>
  <si>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</si>
  <si>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</si>
  <si>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</si>
  <si>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</si>
  <si>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</si>
  <si>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</si>
  <si>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НАЦИОНАЛЬНАЯ БЕЗОПАСНОСТЬ И ПРАВООХРАНИТЕЛЬНАЯ ДЕЯТЕЛЬНОСТЬ</t>
  </si>
  <si>
    <t>Рз</t>
  </si>
  <si>
    <t>Пр</t>
  </si>
  <si>
    <t>ЦСР</t>
  </si>
  <si>
    <t>ВР</t>
  </si>
  <si>
    <t>НАЦИОНАЛЬНАЯ ЭКОНОМИКА</t>
  </si>
  <si>
    <t>04</t>
  </si>
  <si>
    <t>Другие вопросы в области национальной экономики</t>
  </si>
  <si>
    <t>12</t>
  </si>
  <si>
    <t>ОБРАЗОВАНИЕ</t>
  </si>
  <si>
    <t>07</t>
  </si>
  <si>
    <t>02</t>
  </si>
  <si>
    <t>КУЛЬТУРА, КИНЕМАТОГРАФИЯ</t>
  </si>
  <si>
    <t>08</t>
  </si>
  <si>
    <t>Культура</t>
  </si>
  <si>
    <t>01</t>
  </si>
  <si>
    <t>09</t>
  </si>
  <si>
    <t>03</t>
  </si>
  <si>
    <t>СОЦИАЛЬНАЯ ПОЛИТИКА</t>
  </si>
  <si>
    <t>10</t>
  </si>
  <si>
    <t>Пенсионное обеспечение</t>
  </si>
  <si>
    <t>Социальное обеспечение населения</t>
  </si>
  <si>
    <t/>
  </si>
  <si>
    <t>Дорожное хозяйство (дорожные фонды)</t>
  </si>
  <si>
    <t>сумма (тыс.руб.)</t>
  </si>
  <si>
    <t>МКУК "Заволжский городской художественно-краеведческий музей"</t>
  </si>
  <si>
    <t>В С Е Г О :</t>
  </si>
  <si>
    <t>Физическая культура</t>
  </si>
  <si>
    <t>Муниципальные  программы</t>
  </si>
  <si>
    <t>И Т О Г О :</t>
  </si>
  <si>
    <t xml:space="preserve">Закупка товаров, работ и услуг для государственных
(муниципальных) нужд
</t>
  </si>
  <si>
    <t>Иные бюджетные ассигнования</t>
  </si>
  <si>
    <t>Социальное обеспечение и иные выплаты населению</t>
  </si>
  <si>
    <t xml:space="preserve">Закупка товаров, работ и услуг для государственных (муниципальных) нужд
</t>
  </si>
  <si>
    <t xml:space="preserve">Закупка товаров, работ и услуг для государственных (муниципальных) нужд
</t>
  </si>
  <si>
    <t>МКУК "Заволжский городской Дом культуры"</t>
  </si>
  <si>
    <t xml:space="preserve">Закупка товаров, работ и услуг для государственных (муниципальных) нужд
</t>
  </si>
  <si>
    <t>Другие вопросы в области  жилищно-коммунального хозяйства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</si>
  <si>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</si>
  <si>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Муниципальная программа                                                                                                              «Почетный гражданин города Заволжска»</t>
  </si>
  <si>
    <t>Муниципальная программа                                                                                                      «Управление муниципальным имуществом»</t>
  </si>
  <si>
    <t>Муниципальная программа                                                                                                        «Организация культурно-массовых мероприятий  на территории                         Заволжского городского поселения»</t>
  </si>
  <si>
    <t>Муниципальная программа                                                                                                            «Профилактика терроризма и экстремизма, обеспечение безопасности населения на территории Заволжского городского поселения»</t>
  </si>
  <si>
    <t>Муниципальная программа                                                                                                             «Содержание, обустройство и ремонт дорог, придомовых дворовых территорий многоквартирных жилых домов, подъездов к дворовым территориям многоквартирных жилых домов и тротуаров Заволжского городского поселения »</t>
  </si>
  <si>
    <t>Муниципальная программа                                                                                                                           «Развитие туризма на территории Заволжского городского поселения»</t>
  </si>
  <si>
    <t>Муниципальная программа                                                                                                              «Содержание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Заволжского городского поселения»</t>
  </si>
  <si>
    <t>Муниципальная программа                                                                                                  «Благоустройство и озеленение Заволжского городского поселения»</t>
  </si>
  <si>
    <t xml:space="preserve">Муниципальная программа                                                                                                                        «Развитие культуры на территории                                                                                                 Заволжского городского поселения»
</t>
  </si>
  <si>
    <t>Муниципальная программа                                                                                                                              «Оказание материальной помощи гражданам, оказавшимся в трудной жизненной ситуации вследствие пожара или  иного стихийного бедствия»</t>
  </si>
  <si>
    <t>Муниципальная программа                                                                                                                         «Развитие физической культуры и спорта в Заволжском городском поселении»</t>
  </si>
  <si>
    <t>Муниципальная программа                                                                                                                             "Программа производственного контроля качества питьевой воды с использованием нецентрализованных источников водоснабжения Заволжского городского поселения"</t>
  </si>
  <si>
    <t>Администрация                                                                                                        Заволжского городского поселения</t>
  </si>
  <si>
    <t>01 0 00 00000</t>
  </si>
  <si>
    <t>02 0 00 00000</t>
  </si>
  <si>
    <t>03 0 00 00000</t>
  </si>
  <si>
    <t>04 0 00 00000</t>
  </si>
  <si>
    <t>04 1 01 20030</t>
  </si>
  <si>
    <t>05 0 00 00000</t>
  </si>
  <si>
    <t>06 0 00 00000</t>
  </si>
  <si>
    <t>07 0 00 00000</t>
  </si>
  <si>
    <t>Обеспечение выполнения функций по оценке недвижимости, признанию прав и регулированию отношений по государственной и муниципальной  собственности</t>
  </si>
  <si>
    <t>Организация и проведение культурно-массовых мероприятий, праздников</t>
  </si>
  <si>
    <t>Развитие туризма на территории Заволжского городского поселения</t>
  </si>
  <si>
    <t>Организация освещения улиц</t>
  </si>
  <si>
    <t>Организация благоустройства территории поселения</t>
  </si>
  <si>
    <t xml:space="preserve">Организация отдыха, оздоровления, занятости детей и подростков в летний период времени </t>
  </si>
  <si>
    <t>Оказание материальной помощи гражданам, оказавшимся в трудной жизненной ситуации вследствие пожара или иного стихийного бедствия</t>
  </si>
  <si>
    <t>Организация и проведение спортивно – массовых мероприятий, оздоровительных акций, спортивных праздников, участия команд спортсменов в городских, районных, областных и всероссийских соревнованиях</t>
  </si>
  <si>
    <t>Обеспечение контроля качества питьевой воды</t>
  </si>
  <si>
    <t>Профилактика терроризма и экстремизма, обеспечение безопасности населения на территории Заволжского городского поселения</t>
  </si>
  <si>
    <t>Расходы на официальный прием и (или) обслуживание представителей других организаций</t>
  </si>
  <si>
    <t>Формирование и расходование средств резервного фонда администрации Заволжского городского поселения Заволжского муниципального района Ивановской области</t>
  </si>
  <si>
    <t>Обеспечение деятельности подведомственного учреждения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</si>
  <si>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Обеспечение деятельности подведомственного учреждения                                                                               «Управление жилищно-коммунального хозяйства администрации Заволжского городского поселения»</t>
  </si>
  <si>
    <t>Мероприятия в области жилищного хозяйства</t>
  </si>
  <si>
    <t xml:space="preserve">Организация мероприятий по захоронению безродных  </t>
  </si>
  <si>
    <t xml:space="preserve">Обеспечение деятельности главы  Заволжского городского поселения </t>
  </si>
  <si>
    <t xml:space="preserve">Обеспечение деятельности органов местного самоуправления                                                           Заволжского городского поселения </t>
  </si>
  <si>
    <t xml:space="preserve">Обеспечение деятельности органов местного самоуправления                                                        Заволжского городского поселения </t>
  </si>
  <si>
    <t>Обеспечение деятельности подведомственного учреждения                                                            «Управление жилищно-коммунального хозяйства администрации                                                   Заволжского городского поселения»</t>
  </si>
  <si>
    <t>Выплата доплат к пенсии лицам, замещавшим  муниципальные должности                              Заволжского городского поселения</t>
  </si>
  <si>
    <t>Обеспечение деятельности подведомственного учреждения «Управление жилищно-коммунального хозяйства администрации Заволжского городского поселения»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</si>
  <si>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</si>
  <si>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Выполнение отдельных государственных полномочий в сфере исполнения судебных актов РФ и мировых соглашений</t>
  </si>
  <si>
    <t xml:space="preserve">Обеспечение деятельности органов местного самоуправления Заволжского городского поселения </t>
  </si>
  <si>
    <t>Муниципальная программа                                                                                                        «Содержание  и ремонт систем коммунальной инфраструктуры                                         Заволжского городского поселения»</t>
  </si>
  <si>
    <t>Функционирование высшего должностного лица субъекта                                                                        Российской Федерации и муниципального образования</t>
  </si>
  <si>
    <t>Выплата доплат к пенсии лицам, замещавшим  муниципальные должности                                             Заволжского городского поселения</t>
  </si>
  <si>
    <t xml:space="preserve"> </t>
  </si>
  <si>
    <t>Сумма (в рублях)</t>
  </si>
  <si>
    <t>УЖКХ администрации Заволжского городского поселения</t>
  </si>
  <si>
    <t xml:space="preserve">Сельское хозяйство и рыболовство </t>
  </si>
  <si>
    <t>Обеспечение деятельности Муниципального казенного учреждения культуры «Заволжский городской художественно-краеведческий музей»</t>
  </si>
  <si>
    <t>Обеспечение деятельности Муниципального казенного учреждения  культуры «Заволжская городская библиотека»</t>
  </si>
  <si>
    <t>Обеспечение деятельности Муниципального казенного учреждения культуры  «Заволжский городской Дом культуры»</t>
  </si>
  <si>
    <t>Обеспечение деятельности Муниципального казенного учреждения  культуры       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</si>
  <si>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«Заволжский городской художественно-краеведческий музей»</t>
  </si>
  <si>
    <t>Обеспечение деятельности Муниципального казенного учреждения   культуры                                            «Заволжская городская библиотека»</t>
  </si>
  <si>
    <t>Обеспечение деятельности Муниципального казенного учреждения  культуры                                           «Заволжский городской Дом культуры»</t>
  </si>
  <si>
    <t>Выполнение отдельных государственных полномочий в сфере исполнения судебных актов  РФ и мировых соглашений</t>
  </si>
  <si>
    <t>Бюджетные ассигнования      2018 год</t>
  </si>
  <si>
    <t>Членские взносы в Совет муниципальных образований  Ивановской области</t>
  </si>
  <si>
    <t>(руб.)</t>
  </si>
  <si>
    <t>Раздел,     подраздел</t>
  </si>
  <si>
    <t xml:space="preserve">Наименование </t>
  </si>
  <si>
    <t>0100</t>
  </si>
  <si>
    <t>ОБЩЕГОСУДАРСТВЕННЫЕ  ВОПРОСЫ</t>
  </si>
  <si>
    <t>0104</t>
  </si>
  <si>
    <t>0111</t>
  </si>
  <si>
    <t>0113</t>
  </si>
  <si>
    <t>0300</t>
  </si>
  <si>
    <t>0400</t>
  </si>
  <si>
    <t>0409</t>
  </si>
  <si>
    <t>Дорожное хозяйство  (дорожные фонды)</t>
  </si>
  <si>
    <t>0412</t>
  </si>
  <si>
    <t>0500</t>
  </si>
  <si>
    <t>0501</t>
  </si>
  <si>
    <t>0502</t>
  </si>
  <si>
    <t>0503</t>
  </si>
  <si>
    <t>0505</t>
  </si>
  <si>
    <t>Другие вопросы в области                                                 жилищно-коммунального хозяйства</t>
  </si>
  <si>
    <t>0700</t>
  </si>
  <si>
    <t>0707</t>
  </si>
  <si>
    <t>0800</t>
  </si>
  <si>
    <t>0801</t>
  </si>
  <si>
    <t>1000</t>
  </si>
  <si>
    <t>1001</t>
  </si>
  <si>
    <t>1003</t>
  </si>
  <si>
    <t>ИТОГО :</t>
  </si>
  <si>
    <t>0102</t>
  </si>
  <si>
    <t>0405</t>
  </si>
  <si>
    <t>Функционирование высшего должностного лица субьекта РФ и муниципального образования</t>
  </si>
  <si>
    <t>Сельское хозяйство и рыболовство</t>
  </si>
  <si>
    <t>Зарезервированные средства в составе утвержденных годовых бюджетных ассигнований</t>
  </si>
  <si>
    <t>Муниципальная программа                                                                                                           «Пожарная безопасность, снижение рисков и смягчение последствий чрезвычайных ситуаций природного и техногенного характера в Заволжском городском поселении»</t>
  </si>
  <si>
    <t>ФИЗИЧЕСКАЯ КУЛЬТУРА                          И СПОРТ</t>
  </si>
  <si>
    <t>Межбюджетные трансферты на организацию библиотечного обслуживания населения межпоселенческими библиотеками, комплектование и обеспечение сохранности библиотечных фондов</t>
  </si>
  <si>
    <t>Дополнительная помощь при возникновении неотложной необходимости в проведении капитального ремонта общего имущества в многоквартирных домах, расположенных на территории Заволжского городского поселения</t>
  </si>
  <si>
    <t>Расходы по содержанию муниципального имущества (нежилых помещений),находящихся варенде (безвозмездном пользовании)</t>
  </si>
  <si>
    <t>Расходы по содержанию муниципального имущества (нежилых помещений), находящихся варенде (безвозмездном пользовании)</t>
  </si>
  <si>
    <t>2023 год</t>
  </si>
  <si>
    <t>Бюджетные ассигнования         2023 год</t>
  </si>
  <si>
    <t>Бюджетные ассигнования      2023 год</t>
  </si>
  <si>
    <t xml:space="preserve">          Ведомственная структура  расходов  бюджета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на  2023  год и плановый период 2024 и 2025 годов                                                             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</si>
  <si>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</si>
  <si>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</si>
  <si>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ФИЗИЧЕСКАЯ   КУЛЬТУРА                          И СПОРТ</t>
  </si>
  <si>
    <t>Муниципальная программа                                                                                                                                                                   "Развитие субъектов малого и среднего предпринимательства в Заволжском городском поселении"</t>
  </si>
  <si>
    <t>Членские взносы в Совет муниципальных образований                                                     Ивановской области</t>
  </si>
  <si>
    <t>0120190010</t>
  </si>
  <si>
    <t>0220120010</t>
  </si>
  <si>
    <t>0320120022</t>
  </si>
  <si>
    <t>0320120024</t>
  </si>
  <si>
    <t>0320120023</t>
  </si>
  <si>
    <t>0320120021</t>
  </si>
  <si>
    <t>0420120030</t>
  </si>
  <si>
    <t>Приобретение цветов, подарков к поздравлению «Почетных граждан города Заволжска», выплата денежного вознаграждения</t>
  </si>
  <si>
    <t>Организация и проведение культурно-массовых мероприятий, праздников (МКУК "ЗГХКМ")</t>
  </si>
  <si>
    <t>Организация и проведение культурно-массовых мероприятий, праздников (МКУК "ЗГДК")</t>
  </si>
  <si>
    <t>Организация и проведение культурно-массовых мероприятий, праздников (МКУК "ЗГБ")</t>
  </si>
  <si>
    <t>Организация и проведение культурно-массовых мероприятий, праздников (Администрация Заволжского городского поселения)</t>
  </si>
  <si>
    <t>0620190030</t>
  </si>
  <si>
    <t>0920120210</t>
  </si>
  <si>
    <t>0920120220</t>
  </si>
  <si>
    <t>Участие в выстовочно-ярморочной деятельности</t>
  </si>
  <si>
    <t>1620190140</t>
  </si>
  <si>
    <t>1520120200</t>
  </si>
  <si>
    <t>400 00 00020</t>
  </si>
  <si>
    <t>40 0 00 00010</t>
  </si>
  <si>
    <t>4000090080</t>
  </si>
  <si>
    <t>4000090100</t>
  </si>
  <si>
    <t>Осуществление деятельности по обращению с животными без владельцев, обитающими на территории поселения</t>
  </si>
  <si>
    <t>4000090120</t>
  </si>
  <si>
    <t>40 0 00 00060</t>
  </si>
  <si>
    <t>40 0 00 90050</t>
  </si>
  <si>
    <t>Содержание, ремонт общего имущества в многоквартирных домах и предоставление  коммунальных услуг в незаселенные жилые помещения муниципального жилого фонда Заволжского городского поселения</t>
  </si>
  <si>
    <t>0720120180</t>
  </si>
  <si>
    <t>0820120190</t>
  </si>
  <si>
    <t>1420120110</t>
  </si>
  <si>
    <t>Материальная помощь гражданам, оказавшимся в трудной жизненной ситуации вследствие пожара или иного стихийного бедствия</t>
  </si>
  <si>
    <t>1320190040</t>
  </si>
  <si>
    <t>1220300050</t>
  </si>
  <si>
    <t>1220200040</t>
  </si>
  <si>
    <t>1220100030</t>
  </si>
  <si>
    <t xml:space="preserve">Межбюджетные трансферты на организацию библиотечного обслуживания населения  межпоселенческими библиотеками, комплектование и обеспечение сохранности библиотечных фондов </t>
  </si>
  <si>
    <t>1220290020</t>
  </si>
  <si>
    <t>0320100000</t>
  </si>
  <si>
    <t>Содержание и  ремонт дорожной сети Заволжского городского поселения, ее обустройство, улучшение технического и эксплуатационного состояния</t>
  </si>
  <si>
    <t>0520100000</t>
  </si>
  <si>
    <t>Текущий ремонт дорог</t>
  </si>
  <si>
    <t>0520120050</t>
  </si>
  <si>
    <t>0520120040</t>
  </si>
  <si>
    <t>1120100000</t>
  </si>
  <si>
    <t>1120120210</t>
  </si>
  <si>
    <t>Содержание дорог</t>
  </si>
  <si>
    <t xml:space="preserve">Содержание  и ремонт систем коммунальной инфраструктуры </t>
  </si>
  <si>
    <t xml:space="preserve">Содержание источников нецентрализованного водоснабжения </t>
  </si>
  <si>
    <t>Процессная часть</t>
  </si>
  <si>
    <t>Улучшение социального положения Почетных граждан города Заволжска</t>
  </si>
  <si>
    <t>Приобретение цветов, подарков к поздравлению                                                                                         «Почетных граждан города Заволжска»,выплата денежного вознаграждения</t>
  </si>
  <si>
    <t>0120000000</t>
  </si>
  <si>
    <t>0120100000</t>
  </si>
  <si>
    <t>Обеспечение эффективного управления муниципальным имуществом</t>
  </si>
  <si>
    <t>0220100000</t>
  </si>
  <si>
    <t xml:space="preserve">Укрепление пожарной безопасности, снижение рисков и смягчение последствий чрезвычайных ситуаций </t>
  </si>
  <si>
    <t xml:space="preserve">Укрепление пожарной безопасности, снижение рисков и смягчение последствий чрезвычайных ситуаций  </t>
  </si>
  <si>
    <t>0420000000</t>
  </si>
  <si>
    <t>0420100000</t>
  </si>
  <si>
    <t>03200000000</t>
  </si>
  <si>
    <t>0220000000</t>
  </si>
  <si>
    <t>Содержание и ремонт дорожной сети, ее обустройство,улучшение технического  и эксплуатационного состояния</t>
  </si>
  <si>
    <t>0520000000</t>
  </si>
  <si>
    <t>Содержание  дорог</t>
  </si>
  <si>
    <t>0620100000</t>
  </si>
  <si>
    <t>0620000000</t>
  </si>
  <si>
    <t>0720000000</t>
  </si>
  <si>
    <t xml:space="preserve">Содержание  и ремонт общего имущества в многоквартирных домах и предоставление  коммунальных услуг в незаселенные  жилые помещения муниципального жилого фонда </t>
  </si>
  <si>
    <t>0720100000</t>
  </si>
  <si>
    <t xml:space="preserve">Содержание и ремонт общего имущества в многоквартирных домах и предоставление  коммунальных услуг в незаселенные жилые помещения муниципального жилого фонда </t>
  </si>
  <si>
    <t xml:space="preserve">Содержание  и ремонт систем коммунальной инфраструктуры    </t>
  </si>
  <si>
    <t>Содержание  и ремонт систем коммунальной инфраструктуры</t>
  </si>
  <si>
    <t>08 0 00 00000</t>
  </si>
  <si>
    <t>0820000000</t>
  </si>
  <si>
    <t>0820100000</t>
  </si>
  <si>
    <t>0900000000</t>
  </si>
  <si>
    <t>Благоустройство и озеленение Заволжского городского поселения</t>
  </si>
  <si>
    <t>0920000000</t>
  </si>
  <si>
    <t>0920100000</t>
  </si>
  <si>
    <t>Патриотическое воспитание молодежи</t>
  </si>
  <si>
    <t>Развитие музейного дела</t>
  </si>
  <si>
    <t>Развитие библиотечного дела</t>
  </si>
  <si>
    <t>1220200000</t>
  </si>
  <si>
    <t>Развитие клубных формирований и самодеятельного народного творчества</t>
  </si>
  <si>
    <t>Физическое воспитание и обеспечение организации  проведения  массовых спортивных мероприятий</t>
  </si>
  <si>
    <t xml:space="preserve">Развитие субъектов малого и среднего предпринимательства </t>
  </si>
  <si>
    <t>Непрограммные                                                             направления деятельности органов местного самоуправления и иных муниципальных органов  Заволжского  городского поселения</t>
  </si>
  <si>
    <t xml:space="preserve">Осуществление деятельности по обращению с животными без владельцев, обитающих на территории поселения </t>
  </si>
  <si>
    <r>
      <rPr>
        <b/>
        <sz val="14"/>
        <rFont val="Times New Roman"/>
        <family val="1"/>
      </rPr>
      <t>Расходы  бюджета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Заволжского городского поселения 
на 2023 год и плановый период 2024 и  2025 годов                                                                                     </t>
    </r>
  </si>
  <si>
    <t xml:space="preserve"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         по целевым статьям                                                                                                                                                                                                                                                       (муниципальным программам Заволжского городского поселения                                                                                                                                                                                          и не включенным в муниципальные программы                                                                                                                                                                                                            направлениям деятельности                                                                                                                                                                                                                                                органов  местного самоуправления Заволжского городского поселения),                                                                                                                                                                  группам видов расходов классификации расходов городского бюджета                                  </t>
  </si>
  <si>
    <t>изменения                    (+, -)</t>
  </si>
  <si>
    <t>План 2023 года                       с учетом                                  изменений</t>
  </si>
  <si>
    <t>Проектирование строительства (реконструкция), капитальный ремонт,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</si>
  <si>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05201S0510</t>
  </si>
  <si>
    <t>средства обл.бюджета</t>
  </si>
  <si>
    <t>средства местного бюджета</t>
  </si>
  <si>
    <t>Иные межбюджетные трансферты бюджетам муниципальных образований Ивановской области на строительство (реконструкцию), капитальный ремонт и ремонт автомобильных дорог общего пользования местного значения</t>
  </si>
  <si>
    <t>05201S9100</t>
  </si>
  <si>
    <t>Субсидия организациям, индивидуальным предпринимателям, расположенным на территории Заволжского городского поселения, оказывающим услуги по помывке в общественных  отделениях бань, на частичное возмещение недополученных доходов, возникающих из-за разницы между экономически обоснованным тарифом и размером платы населения за одну помывку</t>
  </si>
  <si>
    <t>4000060010</t>
  </si>
  <si>
    <t>Администрация Заволжского городского поселения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</si>
  <si>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"Сказочная страна" г.Заволжск, во дворе дома № 24 по ул.Социалистической)</t>
  </si>
  <si>
    <t>181F2S5101</t>
  </si>
  <si>
    <t>Детская площадка                                                        "Сказочная страна"                          ул.Социалистическая  д. 24</t>
  </si>
  <si>
    <t>софинансирование областного бюджета</t>
  </si>
  <si>
    <t>софинансирование местного бюджета</t>
  </si>
  <si>
    <t>-софинансирование за счет средств граждан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</si>
  <si>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(Устройство детской площадки "Непоседы" г.Заволжск, во дворе дома № 6 по пер.Октябрьскому)</t>
  </si>
  <si>
    <t>181F2S5102</t>
  </si>
  <si>
    <t>детская площадка                                                        "Непоседы"                                              пер.Октябрьский  д. 6</t>
  </si>
  <si>
    <t>Строительный контроль</t>
  </si>
  <si>
    <t>Реализация мероприятий федеральной целевой программы «Увековечение памяти погибших при защите Отечества на территории Заволжского городского поселения Заволжского муниципального района Ивановской области на 2019-2024 годы»»</t>
  </si>
  <si>
    <t>софинансирование федерального бюджета</t>
  </si>
  <si>
    <t>софинансирование за счет внебюджетных источников</t>
  </si>
  <si>
    <t>Строительство и реконструкция (модернизация) объектов питьевого водоснабжения (Строительство,реконструкция (модернизация) объектов капитального строительства питьевого водоснабжения)</t>
  </si>
  <si>
    <t>171F552431</t>
  </si>
  <si>
    <t xml:space="preserve">Капитальные вложения в объекты недвижимого имущества    государственной (муниципальной) собственности
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</si>
  <si>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</si>
  <si>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181F254240</t>
  </si>
  <si>
    <t>Софинансирование расходов,связанных с поэтапным доведением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</si>
  <si>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1220180340</t>
  </si>
  <si>
    <t>Расходы,связанные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</si>
  <si>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12201S0340</t>
  </si>
  <si>
    <t>1220280340</t>
  </si>
  <si>
    <t>12202S0340</t>
  </si>
  <si>
    <t>Реализация мероприятий по модернизации библиотек в части комплектования книжных фондов библиотек муниципальных образований</t>
  </si>
  <si>
    <t>12202L5191</t>
  </si>
  <si>
    <t>1220380340</t>
  </si>
  <si>
    <t>12203S0340</t>
  </si>
  <si>
    <t>Муниципальная программа                                                                                                                                                                   "Чистая вода"</t>
  </si>
  <si>
    <t>Проектная часть                               "Региональный проект                                 "Чистая вода""</t>
  </si>
  <si>
    <t>Чистая вода</t>
  </si>
  <si>
    <t>171F500000</t>
  </si>
  <si>
    <t>Муниципальная программа                                                                                                                                                                   "Формирование комфортной                   городской среды"</t>
  </si>
  <si>
    <t>Проектная часть                               "Региональный проект                                 "Формирование комфортной городской среды""</t>
  </si>
  <si>
    <t>"Формирование комфортной              городской среды"</t>
  </si>
  <si>
    <t>181F200000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</si>
  <si>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           (Устройство детской площадки                   "Сказочная страна" г.Заволжск, во дворе дома № 24 по ул.Социалистической)</t>
  </si>
  <si>
    <t>-софин. за счет внебюджетных источников</t>
  </si>
  <si>
    <t>Реализация проектов развития территории муниципальных образований Ивановской области,основанных на местных инициативах                                       (инициативных проектов)                    (Устройство детской площадки "Непоседы" г.Заволжск, во дворе дома № 6 по пер.Октябрьскому)</t>
  </si>
  <si>
    <t>Муниципальная программа                                                                                                                                                                   "Увековечение памяти погибших при защите Отечества на 2019-2024 годы"</t>
  </si>
  <si>
    <t>Увековечение памяти погибших при защите Отечества на 2019-2024 годы</t>
  </si>
  <si>
    <t>19201L2990</t>
  </si>
  <si>
    <r>
      <t xml:space="preserve">Составление и исполнение бюджета поселения, осуществление контроля за его исполнением, составление </t>
    </r>
    <r>
      <rPr>
        <sz val="9"/>
        <color indexed="8"/>
        <rFont val="Times New Roman"/>
        <family val="1"/>
      </rPr>
      <t>отчета об исполнении бюджета поселения</t>
    </r>
  </si>
  <si>
    <t>Пользование и распоряжение имуществом, находящимся в муниципальной собственности поселения</t>
  </si>
  <si>
    <t>Передача полномочий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</si>
  <si>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</si>
  <si>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</si>
  <si>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</si>
  <si>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</si>
  <si>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Участие в предупреждении и ликвидации последствий чрезвычайных ситуаций в границах поселения</t>
  </si>
  <si>
    <t>Обеспечение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</si>
  <si>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</si>
  <si>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r>
      <t>О</t>
    </r>
    <r>
      <rPr>
        <sz val="9"/>
        <color indexed="8"/>
        <rFont val="Times New Roman"/>
        <family val="1"/>
      </rPr>
      <t>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  </r>
  </si>
  <si>
    <t>Организация ритуальных услуг и содержание мест захоронения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</si>
  <si>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</si>
  <si>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N 7-ФЗ «О некоммерческих организациях»</t>
  </si>
  <si>
    <t>Материально-техническое и финансовое обеспечение деятельности органов местного самоуправления</t>
  </si>
  <si>
    <r>
      <t xml:space="preserve">Решение вопросов, не отнесенных к вопросам местного значения поселения, перечисленных в статье 14.1 </t>
    </r>
    <r>
      <rPr>
        <sz val="9"/>
        <rFont val="Times New Roman"/>
        <family val="1"/>
      </rPr>
      <t>Федерального закона от 06.10.2003 № 131-ФЗ «Об общих принципах организации местного самоуправления в Российской Федерации»</t>
    </r>
    <r>
      <rPr>
        <sz val="9"/>
        <color indexed="8"/>
        <rFont val="Times New Roman"/>
        <family val="1"/>
      </rPr>
      <t xml:space="preserve">      </t>
    </r>
  </si>
  <si>
    <t>Межбюджетные трансферты</t>
  </si>
  <si>
    <t>06</t>
  </si>
  <si>
    <t>Составление и исполнение бюджета поселения, осуществление контроля за его исполнением, составление отчета об исполнении бюджета поселения</t>
  </si>
  <si>
    <t>4000090270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</si>
  <si>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</si>
  <si>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4000090170</t>
  </si>
  <si>
    <t>4000090180</t>
  </si>
  <si>
    <t>4000090230</t>
  </si>
  <si>
    <t>4000090240</t>
  </si>
  <si>
    <t>4000090190</t>
  </si>
  <si>
    <t>4000090210</t>
  </si>
  <si>
    <t>4000090220</t>
  </si>
  <si>
    <t>Осуществление муниципального контроля в сфере благоустройства, предметом которого является соблюдение правил благоустройства территории поселения, требований к обеспечению доступности для инвалидов объектов социальной, инженерной и транспортной инфраструктур и предоставляемых услуг,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</si>
  <si>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0106</t>
  </si>
  <si>
    <t>Муниципальная программа                                                                                                                 «Патриотическое воспитание, летний отдых и занятость детей                                              Заволжского городского поселения»</t>
  </si>
  <si>
    <t xml:space="preserve">Нормативы распределения доходов </t>
  </si>
  <si>
    <t>Код 
классификации</t>
  </si>
  <si>
    <t>Наименование дохода</t>
  </si>
  <si>
    <t>%</t>
  </si>
  <si>
    <t>1 13 00000 00 0000 000</t>
  </si>
  <si>
    <t>Доходы от оказания платных услуг (работ) и компенсации затрат государства</t>
  </si>
  <si>
    <t>1 13 01995 13 0000 130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</si>
  <si>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</si>
  <si>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</si>
  <si>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1 13 02995 13 0000 130</t>
  </si>
  <si>
    <t>1 16 00000 00 0000 000</t>
  </si>
  <si>
    <t>Штрафы, санкции, возмещение ущерба</t>
  </si>
  <si>
    <t>1 16 10061 13 0000 140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</si>
  <si>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</si>
  <si>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1 17 00000 00 0000 000</t>
  </si>
  <si>
    <t>1 17 01050 13 0000 180</t>
  </si>
  <si>
    <t>1 17 05050 13 0000 180</t>
  </si>
  <si>
    <t>1 17 15030 13 0000 150</t>
  </si>
  <si>
    <t xml:space="preserve"> Инициативные платежи, зачисляемые в бюджеты городских поселений</t>
  </si>
  <si>
    <t xml:space="preserve"> бюджета  Заволжского городского поселения                                                                                                         на 2023 год  и  плановый период 2024 и 2025 годов</t>
  </si>
  <si>
    <t>Прочие доходы от компенсации затрат бюджетов городских поселений</t>
  </si>
  <si>
    <t>Прочие доходы от оказания платных услуг (работ) получателями средств бюджетов городских поселений</t>
  </si>
  <si>
    <t xml:space="preserve">Прочие неналоговые доходы </t>
  </si>
  <si>
    <t>Невыясненные поступления, зачисляемые в бюджеты городских поселений</t>
  </si>
  <si>
    <t>Прочие неналоговые доходы бюджетов городских поселений</t>
  </si>
  <si>
    <t>(в рублях)</t>
  </si>
  <si>
    <t>Код бюджетной классификации Российской Федерации</t>
  </si>
  <si>
    <t>Наименование доходов</t>
  </si>
  <si>
    <t xml:space="preserve"> 1 00 00000 00 0000 000</t>
  </si>
  <si>
    <t>НАЛОГОВЫЕ И НЕНАЛОГОВЫЕ ДОХОДЫ</t>
  </si>
  <si>
    <t>НАЛОГОВЫЕ ДОХОДЫ:</t>
  </si>
  <si>
    <t xml:space="preserve"> 1 01 00000 00 0000 000</t>
  </si>
  <si>
    <t>НАЛОГИ  НА ПРИБЫЛЬ, ДОХОДЫ</t>
  </si>
  <si>
    <t xml:space="preserve"> 1 01 02000 01 0000 110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</si>
  <si>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</si>
  <si>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</si>
  <si>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</si>
  <si>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</si>
  <si>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</si>
  <si>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</si>
  <si>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</si>
  <si>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</si>
  <si>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</si>
  <si>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1 03 00000 00 0000 000</t>
  </si>
  <si>
    <t>НАЛОГИ  НА ТОВАРЫ (РАБОТЫ,УСЛУГИ), РЕАЛИЗУЕМЫЕ НА ТЕРРИТОРИИ РОССИЙСКОЙ  ФЕДЕРАЦИИ</t>
  </si>
  <si>
    <t xml:space="preserve"> 1 03 02000 01 0000 110</t>
  </si>
  <si>
    <t>Акцизы по подакцизным товарам(продукции), производимым на территрии Российской Федерации</t>
  </si>
  <si>
    <t xml:space="preserve">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</si>
  <si>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</si>
  <si>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</si>
  <si>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</si>
  <si>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</si>
  <si>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</si>
  <si>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</si>
  <si>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</si>
  <si>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1 06 00000 00 0000 000</t>
  </si>
  <si>
    <t>НАЛОГИ  НА  ИМУЩЕСТВО</t>
  </si>
  <si>
    <t xml:space="preserve"> 1 06 01000 00 0000 110</t>
  </si>
  <si>
    <t>Налог на имущество физических лиц</t>
  </si>
  <si>
    <t xml:space="preserve">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</si>
  <si>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</si>
  <si>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1 06 06000 00 0000 110</t>
  </si>
  <si>
    <t>Земельный налог</t>
  </si>
  <si>
    <t xml:space="preserve"> 1 06 06030 00 0000 110</t>
  </si>
  <si>
    <t>Земельный налог с организаций</t>
  </si>
  <si>
    <t xml:space="preserve"> 1 06 06033 13 0000 110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</si>
  <si>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</si>
  <si>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1 06 06040 00 0000 110</t>
  </si>
  <si>
    <t>Земельный налог с физических лиц</t>
  </si>
  <si>
    <t xml:space="preserve">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</si>
  <si>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</si>
  <si>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НЕНАЛОГОВЫЕ ДОХОДЫ :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</si>
  <si>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</si>
  <si>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</si>
  <si>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</si>
  <si>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</si>
  <si>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</si>
  <si>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</si>
  <si>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</si>
  <si>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</si>
  <si>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</si>
  <si>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</si>
  <si>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</si>
  <si>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</si>
  <si>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</si>
  <si>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</si>
  <si>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</si>
  <si>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</si>
  <si>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</si>
  <si>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</si>
  <si>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</si>
  <si>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</si>
  <si>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1 13 01000 00 0000 000</t>
  </si>
  <si>
    <t>Доходы от оказания платных услуг (работ)</t>
  </si>
  <si>
    <t xml:space="preserve"> 1 13 01995 13 0000 130</t>
  </si>
  <si>
    <t>1 13 02000 00 0000 130</t>
  </si>
  <si>
    <t>1 13 02060 00 0000 130</t>
  </si>
  <si>
    <t>1 13 02990 00 0000 130</t>
  </si>
  <si>
    <t>Прочие доходы от компенсации затрат государства</t>
  </si>
  <si>
    <t xml:space="preserve"> 1 14 00000 00 0000 000</t>
  </si>
  <si>
    <t>ДОХОДЫ  ОТ  ПРОДАЖИ  МАТЕРИАЛЬНЫХ  И  НЕМАТЕРИАЛЬНЫХ 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</si>
  <si>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</si>
  <si>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</si>
  <si>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 1 14 06010 00 0000 430</t>
  </si>
  <si>
    <t>Доходы от продажи земельных участков, государственная собственность на которые не разграничена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</si>
  <si>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</si>
  <si>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</si>
  <si>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</si>
  <si>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</si>
  <si>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</si>
  <si>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</si>
  <si>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</si>
  <si>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</si>
  <si>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</si>
  <si>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1 16 09040 13 0000 140</t>
  </si>
  <si>
    <t>Денежные средства, изымаемые в собственность городского поселения в соответствии с решениями судов (за исключением обвинительных приговоров судов)</t>
  </si>
  <si>
    <t xml:space="preserve"> 1 16 10060 00 0000 140</t>
  </si>
  <si>
    <t>Платежи в целях возмещения убытков, причиненных уклонением от заключения муниципального контракта</t>
  </si>
  <si>
    <t xml:space="preserve"> 1 16 10061 13 0000 140</t>
  </si>
  <si>
    <t xml:space="preserve"> 1 17 00000 00 0000 000</t>
  </si>
  <si>
    <t>ПРОЧИЕ НЕНАЛОГОВЫЕ  ДОХОДЫ</t>
  </si>
  <si>
    <t xml:space="preserve"> 1 17 01000 00 0000 180</t>
  </si>
  <si>
    <t>Невыясненные поступления</t>
  </si>
  <si>
    <t xml:space="preserve"> 1 17 01050 13 0000 180</t>
  </si>
  <si>
    <t>Невыясненные поступления,зачисляемые в бюджеты городских поселений</t>
  </si>
  <si>
    <t xml:space="preserve"> 1 17 15000 00 0000 150</t>
  </si>
  <si>
    <t>Инициативные платежи</t>
  </si>
  <si>
    <t xml:space="preserve"> 1 17 15030 13 0000 150</t>
  </si>
  <si>
    <t>Инициативные платежи, зачисляемые в бюджеты городских поселений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</si>
  <si>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</si>
  <si>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</si>
  <si>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</si>
  <si>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</si>
  <si>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2 02 10000 00 0000 150</t>
  </si>
  <si>
    <t>Дотации бюджетам бюджетной системы Российской Федерации</t>
  </si>
  <si>
    <t xml:space="preserve"> 2 02 15001 00 0000 150</t>
  </si>
  <si>
    <t>Дотации  на выравнивание бюджетной обеспеченности</t>
  </si>
  <si>
    <t xml:space="preserve"> 2 02 15001 13 0000 150</t>
  </si>
  <si>
    <t>Дотации бюджетам городских поселений на выравнивание бюджетной обеспеченности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</si>
  <si>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</si>
  <si>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</si>
  <si>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2 02 15002 13 0000 150</t>
  </si>
  <si>
    <t>Дотации бюджетам городских поселений на поддержку мер по обеспечению сбалансированности бюджетов</t>
  </si>
  <si>
    <t xml:space="preserve"> 2 02 20000 00 0000 150</t>
  </si>
  <si>
    <t>Субсидии бюджетам бюджетной системы Российской Федерации (межбюджетные субсидии)</t>
  </si>
  <si>
    <t xml:space="preserve"> 2 02 20041 00 0000 150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</si>
  <si>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</si>
  <si>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 2 02 20041 13 0000 150</t>
  </si>
  <si>
    <t>Субсидии бюджетам городских поселений на строительство,модернизацию,ремонт и содержание автомобильных дорог общего пользования,в том числе дорог в поселениях (за исключением автомобильных дорог федерального значения)</t>
  </si>
  <si>
    <t xml:space="preserve"> 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</si>
  <si>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</si>
  <si>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2 02 25299 13 0000 150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</si>
  <si>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</si>
  <si>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2 02 25519 00 0000 150</t>
  </si>
  <si>
    <t xml:space="preserve"> Субсидии бюджетам на поддержку отрасли культуры</t>
  </si>
  <si>
    <t xml:space="preserve"> 2 02 25519 13 0000 150</t>
  </si>
  <si>
    <t>Субсидии бюджетам городских поселений на поддержку отрасли культуры</t>
  </si>
  <si>
    <t xml:space="preserve"> 2 02 29999 00 0000 150</t>
  </si>
  <si>
    <t>Прочие субсидии</t>
  </si>
  <si>
    <t xml:space="preserve"> 2 02 29999 13 0000 150</t>
  </si>
  <si>
    <t>Прочие субсидии бюджетам городских поселений</t>
  </si>
  <si>
    <t>строительство дюкера</t>
  </si>
  <si>
    <t>з/плата работникам культуры</t>
  </si>
  <si>
    <r>
      <t>местные инициативы</t>
    </r>
    <r>
      <rPr>
        <i/>
        <sz val="6"/>
        <rFont val="Times New Roman"/>
        <family val="1"/>
      </rPr>
      <t>"Сказочная страна"</t>
    </r>
  </si>
  <si>
    <r>
      <t>местные инициативы</t>
    </r>
    <r>
      <rPr>
        <i/>
        <sz val="6"/>
        <rFont val="Times New Roman"/>
        <family val="1"/>
      </rPr>
      <t>"Непоседы"</t>
    </r>
  </si>
  <si>
    <t xml:space="preserve"> 2 02 40000 00 0000 150</t>
  </si>
  <si>
    <t>Иные межбюджетные трансферты</t>
  </si>
  <si>
    <t xml:space="preserve">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</si>
  <si>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</si>
  <si>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</si>
  <si>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</si>
  <si>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межпоселенческая библиотека</t>
  </si>
  <si>
    <t xml:space="preserve">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</si>
  <si>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</si>
  <si>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</si>
  <si>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</t>
  </si>
  <si>
    <t>благоустройство парка</t>
  </si>
  <si>
    <t xml:space="preserve"> 2 02 45784 00 0000 150</t>
  </si>
  <si>
    <t>Межбюджетные трансферты,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</si>
  <si>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2 02 45784 13 0000 150</t>
  </si>
  <si>
    <t>Межбюджетные трансферты, передаваемые бюджетам городских поселений на финансирование дорожной деятельности в отношении автомобильных дорог общего пользования регионального или межмуниципального, местного значения</t>
  </si>
  <si>
    <t xml:space="preserve"> 2 07 00000 00 0000 000</t>
  </si>
  <si>
    <t>Прочие безвозмездные поступления</t>
  </si>
  <si>
    <t>2 07 05000 13 0000 150</t>
  </si>
  <si>
    <t>Прочие безвозмездные поступления в бюджеты городских поселений</t>
  </si>
  <si>
    <t>2 07 05030 13 0000 150</t>
  </si>
  <si>
    <t xml:space="preserve"> 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</si>
  <si>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процентов,начисленных на излишне взысканные суммы</t>
  </si>
  <si>
    <t>2 08 05000 13 0000 150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</si>
  <si>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</si>
  <si>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</si>
  <si>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</si>
  <si>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2 19 60010 13 0000 150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</si>
  <si>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поселений
</t>
  </si>
  <si>
    <t>В С Е Г О:</t>
  </si>
  <si>
    <t>Доходы  бюджета
по кодам классификации доходов бюджетов
 на 2023 год и плановый период 2024 и 2025 годов</t>
  </si>
  <si>
    <t>1 16 10031 13 0000 140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</si>
  <si>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</si>
  <si>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 xml:space="preserve"> 1 03 02231 01 0000 110</t>
  </si>
  <si>
    <t>1 03 02241 01 0000 110</t>
  </si>
  <si>
    <t>1 03 02251 01 0000 110</t>
  </si>
  <si>
    <t>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</si>
  <si>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</si>
  <si>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</si>
  <si>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</si>
  <si>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 федеральным законом о федеральном бюджете в целях формирования дорожных фондов субъектов Российской Федерации)</t>
  </si>
  <si>
    <t xml:space="preserve"> 1 16 10031 13 0000 140</t>
  </si>
  <si>
    <t>2 19 25243 13 0000 150</t>
  </si>
  <si>
    <t>Возврат остатков субсидий на строительство и реконструкцию (модернизацию) объектов питьевого водоснабжения из бюджетов городских поселений</t>
  </si>
  <si>
    <t xml:space="preserve"> 1 14 02000 00 0000 000</t>
  </si>
  <si>
    <t xml:space="preserve"> 1 14 02050 13 0000 410</t>
  </si>
  <si>
    <t xml:space="preserve"> 1 14 02053 13 0000 410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</si>
  <si>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</si>
  <si>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</si>
  <si>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</si>
  <si>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</si>
  <si>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1 16 10030 13 0000 140</t>
  </si>
  <si>
    <t xml:space="preserve"> 1 16 10000 00 0000 140</t>
  </si>
  <si>
    <t>Платежи в целях возмещения причиненного ущерба (убытков)</t>
  </si>
  <si>
    <t xml:space="preserve">Источники внутреннего финансирования дефицита  бюджета                                             Заволжского городского поселения 
на 2023 год и плановый период 2024 и 2025 годов                                                     </t>
  </si>
  <si>
    <t>(тыс.руб.)</t>
  </si>
  <si>
    <t>изменения                      (+,-)</t>
  </si>
  <si>
    <t>План 2023 года                  с учетом                     изменений</t>
  </si>
  <si>
    <t>000 01 00 00 00 00 0000 000</t>
  </si>
  <si>
    <t>Источников внутреннего финансирования 
дефицитов бюджетов</t>
  </si>
  <si>
    <t>300 01 02 00 00 00 0000 000</t>
  </si>
  <si>
    <t>Кредиты кредитных организаций  в валюте РФ</t>
  </si>
  <si>
    <t>300 01 02 00 00 00 0000 700</t>
  </si>
  <si>
    <t>Получение кредитов от кредитных организаций в валюте РФ</t>
  </si>
  <si>
    <t>300 01 02 00 00 13 0000 710</t>
  </si>
  <si>
    <t>Получение кредитов от кредитных организаций бюджетами городских поселений в валюте Российской Федерации</t>
  </si>
  <si>
    <t>300 01 02 00 00 00 0000 800</t>
  </si>
  <si>
    <t>Погашение кредитов, предоставленных кредитными организациями в валюте Российской Федерации</t>
  </si>
  <si>
    <t>300 01 02 00 00 13 0000 810</t>
  </si>
  <si>
    <t>Погашение бюджетами городских поселений кредитов от кредитных организаций в валюте Российской Федерации</t>
  </si>
  <si>
    <t>300 01 03 00 00 00 0000 000</t>
  </si>
  <si>
    <t xml:space="preserve">Бюджетные кредиты от других бюджетов бюджетной системы Российской Федерации
</t>
  </si>
  <si>
    <t>300 01 03 01 00 13 0000 700</t>
  </si>
  <si>
    <t xml:space="preserve">Получение бюджетных кредитов от других бюджетов бюджетной системы Российской Федерации в валюте РФ
</t>
  </si>
  <si>
    <t>300 01 03 01 00 13 0000 710</t>
  </si>
  <si>
    <t xml:space="preserve">Получение кредитов от других бюджетов бюджетной системы Российской Федерации бюджетами городских поселений в валюте РФ
</t>
  </si>
  <si>
    <t>300 01 03 01 00 13 0000 800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</si>
  <si>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</si>
  <si>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300 01 03 01 00 13 0000 810</t>
  </si>
  <si>
    <t xml:space="preserve">Погашение бюджетами городских поселений кредитов от других бюджетов бюджетной системы Российской Федерации в валюте РФ
</t>
  </si>
  <si>
    <t>300 01 05 00 00 00 0000 000</t>
  </si>
  <si>
    <t>Изменение остатков средств на счетах по учету средств 
бюджетов</t>
  </si>
  <si>
    <t>300 01 05 02 00 00 0000 500</t>
  </si>
  <si>
    <t>Увеличение прочих остатков средств бюджетов</t>
  </si>
  <si>
    <t>300 01 05 02 01 00 0000 510</t>
  </si>
  <si>
    <t>Увеличение прочих остатков денежных средств бюджетов</t>
  </si>
  <si>
    <t>300 01 05 02 01 13 0000  510</t>
  </si>
  <si>
    <t>Увеличение прочих остатков денежных средств бюджетов городских поселений</t>
  </si>
  <si>
    <t>300 01 05 02 00 00 0000 600</t>
  </si>
  <si>
    <t xml:space="preserve">Уменьшение прочих остатков средств бюджетов
</t>
  </si>
  <si>
    <t>300 01 05 02 01 00 0000 610</t>
  </si>
  <si>
    <t>Уменьшение прочих остатков денежных средств бюджетов</t>
  </si>
  <si>
    <t>300 01 05 02 01 13 0000 610</t>
  </si>
  <si>
    <t>Уменьшение прочих остатков денежных средств бюджетов городских поселений</t>
  </si>
  <si>
    <t xml:space="preserve"> 1 11 05025 13 0000 120</t>
  </si>
  <si>
    <t xml:space="preserve"> 1 11 05020 13 0000 120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</si>
  <si>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</si>
  <si>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</si>
  <si>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</si>
  <si>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</si>
  <si>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 xml:space="preserve"> 1 01 02130 01 0000 110</t>
  </si>
  <si>
    <t xml:space="preserve"> 1 01 02140 01 0000 110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</si>
  <si>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</si>
  <si>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</si>
  <si>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 xml:space="preserve">Приложение № 4
к  решению Совета 
Заволжского городского поселения
от   27.12.22 г. № 41                                                    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от 26.09.2023 г. № )                                                                                               
</t>
  </si>
  <si>
    <t xml:space="preserve">Приложение № 5
к  решению Совета 
Заволжского городского поселения
от  27.12.22 г. № 41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26.09.2023 г. № )                                                                                                                                                                                                               
</t>
  </si>
  <si>
    <t xml:space="preserve">Приложение № 6   
                                 к  решению Совета                                                                      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                                                                                                (в редакции решения Совета                 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от 26.09.2023 г. № )            
</t>
  </si>
  <si>
    <t xml:space="preserve">Приложение № 1                                                                                                                                                                                                                 к  решению Совета                                                                                                                              Заволжского городского поселения
от 27.12.22 г. № 41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                                                                          от 26.09.2023 г. № )            
</t>
  </si>
  <si>
    <t>Приложение № 2  
                                                                                   к  решению Совета                                                                                                                            Заволжского городского поселения 
от 27.12.22 г. № 41                                                                                                                                                                                                                
(в редакции Решения Совета                                                                                                                                Заволжского городского поселения 
от 26.09.2023 № )</t>
  </si>
  <si>
    <t xml:space="preserve">Приложение № 3
к  решению Совета
Заволжского городского поселения
от 27.12.22 г. № 41                                                                  (в редакции решения Совета                                                                                                                                                        Заволжского городского поселения                                                                                                                                                       от 26.09.2023 г. № )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</si>
</sst>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#,##0.00&quot;р.&quot;"/>
    <numFmt numFmtId="210" formatCode="#,##0.0000"/>
    <numFmt numFmtId="211" formatCode="_-* #,##0_р_._-;\-* #,##0_р_._-;_-* &quot;-&quot;??_р_._-;_-@_-"/>
    <numFmt numFmtId="212" formatCode="0.00000"/>
    <numFmt numFmtId="213" formatCode="0.000000"/>
  </numFmts>
  <fonts count="115">
    <font>
      <sz val="10"/>
      <name val="Georgia"/>
      <family val="0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2"/>
      <name val="Georgia"/>
      <family val="1"/>
    </font>
    <font>
      <sz val="12"/>
      <color indexed="9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0"/>
      <name val="Georgia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sz val="6"/>
      <name val="Times New Roman"/>
      <family val="1"/>
    </font>
    <font>
      <b/>
      <sz val="8"/>
      <color indexed="8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i/>
      <sz val="12"/>
      <name val="Times New Roman"/>
      <family val="1"/>
    </font>
    <font>
      <i/>
      <sz val="12"/>
      <name val="Georgia"/>
      <family val="1"/>
    </font>
    <font>
      <b/>
      <i/>
      <sz val="12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0"/>
      <name val="Georgia"/>
      <family val="1"/>
    </font>
    <font>
      <b/>
      <sz val="11"/>
      <color indexed="10"/>
      <name val="Georgia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sz val="18"/>
      <color indexed="10"/>
      <name val="Georgia"/>
      <family val="1"/>
    </font>
    <font>
      <sz val="10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0"/>
      <color rgb="FFFF0000"/>
      <name val="Georgia"/>
      <family val="1"/>
    </font>
    <font>
      <sz val="11"/>
      <color rgb="FFFF0000"/>
      <name val="Times New Roman"/>
      <family val="1"/>
    </font>
    <font>
      <sz val="11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i/>
      <sz val="8"/>
      <color rgb="FFFF0000"/>
      <name val="Times New Roman"/>
      <family val="1"/>
    </font>
    <font>
      <sz val="18"/>
      <color rgb="FFFF0000"/>
      <name val="Georgia"/>
      <family val="1"/>
    </font>
    <font>
      <sz val="10"/>
      <color rgb="FFFFFF00"/>
      <name val="Times New Roman"/>
      <family val="1"/>
    </font>
    <font>
      <b/>
      <sz val="10"/>
      <color rgb="FFFFFF00"/>
      <name val="Times New Roman"/>
      <family val="1"/>
    </font>
    <font>
      <sz val="9"/>
      <color rgb="FF000000"/>
      <name val="Times New Roman"/>
      <family val="1"/>
    </font>
    <font>
      <b/>
      <sz val="9"/>
      <color rgb="FF22272F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22272F"/>
      <name val="Times New Roman"/>
      <family val="1"/>
    </font>
    <font>
      <sz val="11"/>
      <color rgb="FF22272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7" fillId="0" borderId="1">
      <alignment horizontal="left" wrapText="1" indent="2"/>
      <protection/>
    </xf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8" fillId="25" borderId="2" applyNumberFormat="0" applyAlignment="0" applyProtection="0"/>
    <xf numFmtId="0" fontId="79" fillId="26" borderId="3" applyNumberFormat="0" applyAlignment="0" applyProtection="0"/>
    <xf numFmtId="0" fontId="80" fillId="26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7" applyNumberFormat="0" applyFill="0" applyAlignment="0" applyProtection="0"/>
    <xf numFmtId="0" fontId="85" fillId="27" borderId="8" applyNumberFormat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0" fontId="10" fillId="0" borderId="0">
      <alignment/>
      <protection/>
    </xf>
    <xf numFmtId="0" fontId="8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91" fillId="0" borderId="10" applyNumberFormat="0" applyFill="0" applyAlignment="0" applyProtection="0"/>
    <xf numFmtId="0" fontId="9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6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61" applyFont="1">
      <alignment/>
      <protection/>
    </xf>
    <xf numFmtId="0" fontId="6" fillId="0" borderId="0" xfId="61" applyFont="1" applyFill="1" applyAlignment="1">
      <alignment/>
      <protection/>
    </xf>
    <xf numFmtId="0" fontId="6" fillId="0" borderId="0" xfId="61" applyFont="1" applyFill="1">
      <alignment/>
      <protection/>
    </xf>
    <xf numFmtId="49" fontId="6" fillId="0" borderId="0" xfId="61" applyNumberFormat="1" applyFont="1">
      <alignment/>
      <protection/>
    </xf>
    <xf numFmtId="0" fontId="5" fillId="0" borderId="11" xfId="61" applyFont="1" applyBorder="1" applyAlignment="1">
      <alignment horizontal="center" vertical="center" wrapText="1"/>
      <protection/>
    </xf>
    <xf numFmtId="49" fontId="5" fillId="0" borderId="12" xfId="61" applyNumberFormat="1" applyFont="1" applyBorder="1" applyAlignment="1">
      <alignment horizontal="center" vertical="center"/>
      <protection/>
    </xf>
    <xf numFmtId="49" fontId="5" fillId="0" borderId="12" xfId="61" applyNumberFormat="1" applyFont="1" applyBorder="1" applyAlignment="1">
      <alignment horizontal="center" vertical="center" wrapText="1"/>
      <protection/>
    </xf>
    <xf numFmtId="49" fontId="5" fillId="0" borderId="13" xfId="61" applyNumberFormat="1" applyFont="1" applyBorder="1" applyAlignment="1">
      <alignment horizontal="center" vertical="center" wrapText="1"/>
      <protection/>
    </xf>
    <xf numFmtId="49" fontId="5" fillId="0" borderId="13" xfId="61" applyNumberFormat="1" applyFont="1" applyBorder="1" applyAlignment="1">
      <alignment vertical="center"/>
      <protection/>
    </xf>
    <xf numFmtId="173" fontId="5" fillId="0" borderId="12" xfId="61" applyNumberFormat="1" applyFont="1" applyBorder="1" applyAlignment="1">
      <alignment vertical="center" wrapText="1"/>
      <protection/>
    </xf>
    <xf numFmtId="49" fontId="5" fillId="0" borderId="14" xfId="61" applyNumberFormat="1" applyFont="1" applyBorder="1" applyAlignment="1">
      <alignment vertical="center"/>
      <protection/>
    </xf>
    <xf numFmtId="173" fontId="5" fillId="0" borderId="12" xfId="61" applyNumberFormat="1" applyFont="1" applyBorder="1" applyAlignment="1">
      <alignment vertical="center"/>
      <protection/>
    </xf>
    <xf numFmtId="3" fontId="5" fillId="0" borderId="0" xfId="61" applyNumberFormat="1" applyFont="1">
      <alignment/>
      <protection/>
    </xf>
    <xf numFmtId="49" fontId="6" fillId="0" borderId="0" xfId="61" applyNumberFormat="1" applyFont="1" applyFill="1">
      <alignment/>
      <protection/>
    </xf>
    <xf numFmtId="173" fontId="5" fillId="0" borderId="11" xfId="61" applyNumberFormat="1" applyFont="1" applyFill="1" applyBorder="1" applyAlignment="1">
      <alignment horizontal="center"/>
      <protection/>
    </xf>
    <xf numFmtId="49" fontId="6" fillId="0" borderId="12" xfId="61" applyNumberFormat="1" applyFont="1" applyBorder="1" applyAlignment="1">
      <alignment horizontal="center" vertical="center" wrapText="1"/>
      <protection/>
    </xf>
    <xf numFmtId="49" fontId="6" fillId="0" borderId="13" xfId="61" applyNumberFormat="1" applyFont="1" applyBorder="1" applyAlignment="1">
      <alignment horizontal="center" vertical="center" wrapText="1"/>
      <protection/>
    </xf>
    <xf numFmtId="173" fontId="6" fillId="0" borderId="11" xfId="61" applyNumberFormat="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15" fillId="32" borderId="0" xfId="0" applyFont="1" applyFill="1" applyAlignment="1">
      <alignment readingOrder="1"/>
    </xf>
    <xf numFmtId="0" fontId="14" fillId="32" borderId="14" xfId="0" applyFont="1" applyFill="1" applyBorder="1" applyAlignment="1">
      <alignment/>
    </xf>
    <xf numFmtId="0" fontId="14" fillId="32" borderId="14" xfId="0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vertical="center"/>
    </xf>
    <xf numFmtId="0" fontId="14" fillId="32" borderId="11" xfId="0" applyFont="1" applyFill="1" applyBorder="1" applyAlignment="1">
      <alignment/>
    </xf>
    <xf numFmtId="0" fontId="16" fillId="32" borderId="11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32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1" fillId="32" borderId="11" xfId="0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wrapText="1"/>
    </xf>
    <xf numFmtId="0" fontId="18" fillId="0" borderId="11" xfId="2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11" xfId="20" applyFont="1" applyFill="1" applyBorder="1" applyAlignment="1">
      <alignment horizontal="center" vertical="center" wrapText="1"/>
    </xf>
    <xf numFmtId="49" fontId="7" fillId="0" borderId="11" xfId="2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27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11" xfId="71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center" vertical="center" wrapText="1"/>
    </xf>
    <xf numFmtId="0" fontId="7" fillId="0" borderId="11" xfId="21" applyFont="1" applyFill="1" applyBorder="1" applyAlignment="1">
      <alignment horizontal="center" vertical="distributed" wrapText="1"/>
    </xf>
    <xf numFmtId="0" fontId="21" fillId="33" borderId="11" xfId="0" applyFont="1" applyFill="1" applyBorder="1" applyAlignment="1">
      <alignment horizontal="center" vertical="center" wrapText="1"/>
    </xf>
    <xf numFmtId="0" fontId="13" fillId="33" borderId="11" xfId="21" applyFont="1" applyFill="1" applyBorder="1" applyAlignment="1">
      <alignment horizontal="center" vertical="center" wrapText="1"/>
    </xf>
    <xf numFmtId="0" fontId="13" fillId="33" borderId="11" xfId="21" applyFont="1" applyFill="1" applyBorder="1" applyAlignment="1">
      <alignment horizontal="center" vertical="top" wrapText="1"/>
    </xf>
    <xf numFmtId="0" fontId="21" fillId="33" borderId="11" xfId="21" applyFont="1" applyFill="1" applyBorder="1" applyAlignment="1">
      <alignment horizontal="center" vertical="center" wrapText="1"/>
    </xf>
    <xf numFmtId="0" fontId="21" fillId="33" borderId="11" xfId="21" applyFont="1" applyFill="1" applyBorder="1" applyAlignment="1">
      <alignment horizontal="center" vertical="distributed" wrapText="1"/>
    </xf>
    <xf numFmtId="2" fontId="9" fillId="0" borderId="11" xfId="71" applyNumberFormat="1" applyFont="1" applyFill="1" applyBorder="1" applyAlignment="1">
      <alignment horizontal="center" vertical="center" wrapText="1"/>
    </xf>
    <xf numFmtId="2" fontId="9" fillId="34" borderId="11" xfId="71" applyNumberFormat="1" applyFont="1" applyFill="1" applyBorder="1" applyAlignment="1">
      <alignment horizontal="center" vertical="center" wrapText="1"/>
    </xf>
    <xf numFmtId="2" fontId="9" fillId="0" borderId="11" xfId="71" applyNumberFormat="1" applyFont="1" applyFill="1" applyBorder="1" applyAlignment="1">
      <alignment horizontal="center" vertical="top" wrapText="1"/>
    </xf>
    <xf numFmtId="0" fontId="12" fillId="33" borderId="0" xfId="0" applyFont="1" applyFill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 vertical="top" wrapText="1"/>
    </xf>
    <xf numFmtId="0" fontId="12" fillId="33" borderId="15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9" fontId="11" fillId="0" borderId="15" xfId="62" applyNumberFormat="1" applyFont="1" applyFill="1" applyBorder="1" applyAlignment="1">
      <alignment horizontal="center" vertical="center"/>
      <protection/>
    </xf>
    <xf numFmtId="49" fontId="24" fillId="35" borderId="16" xfId="62" applyNumberFormat="1" applyFont="1" applyFill="1" applyBorder="1" applyAlignment="1">
      <alignment horizontal="center" vertical="center"/>
      <protection/>
    </xf>
    <xf numFmtId="0" fontId="94" fillId="0" borderId="0" xfId="0" applyFont="1" applyFill="1" applyAlignment="1">
      <alignment vertical="top" wrapText="1"/>
    </xf>
    <xf numFmtId="0" fontId="95" fillId="0" borderId="0" xfId="0" applyFont="1" applyFill="1" applyAlignment="1">
      <alignment vertical="top" wrapText="1"/>
    </xf>
    <xf numFmtId="0" fontId="94" fillId="0" borderId="11" xfId="71" applyNumberFormat="1" applyFont="1" applyFill="1" applyBorder="1" applyAlignment="1">
      <alignment horizontal="center" vertical="center" wrapText="1"/>
    </xf>
    <xf numFmtId="0" fontId="96" fillId="0" borderId="11" xfId="71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 wrapText="1"/>
    </xf>
    <xf numFmtId="0" fontId="94" fillId="0" borderId="11" xfId="71" applyNumberFormat="1" applyFont="1" applyFill="1" applyBorder="1" applyAlignment="1">
      <alignment horizontal="center" vertical="top" wrapText="1"/>
    </xf>
    <xf numFmtId="0" fontId="97" fillId="0" borderId="0" xfId="0" applyFont="1" applyFill="1" applyAlignment="1">
      <alignment vertical="top" wrapText="1"/>
    </xf>
    <xf numFmtId="0" fontId="96" fillId="0" borderId="11" xfId="71" applyNumberFormat="1" applyFont="1" applyFill="1" applyBorder="1" applyAlignment="1">
      <alignment horizontal="center" vertical="top" wrapText="1"/>
    </xf>
    <xf numFmtId="0" fontId="97" fillId="0" borderId="0" xfId="0" applyFont="1" applyFill="1" applyAlignment="1">
      <alignment vertical="center" wrapText="1"/>
    </xf>
    <xf numFmtId="0" fontId="97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vertical="top" wrapText="1"/>
    </xf>
    <xf numFmtId="0" fontId="98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vertical="top" wrapText="1"/>
    </xf>
    <xf numFmtId="0" fontId="7" fillId="0" borderId="11" xfId="21" applyFont="1" applyFill="1" applyBorder="1" applyAlignment="1">
      <alignment horizontal="center" vertical="top" wrapText="1"/>
    </xf>
    <xf numFmtId="0" fontId="5" fillId="0" borderId="11" xfId="71" applyNumberFormat="1" applyFont="1" applyFill="1" applyBorder="1" applyAlignment="1">
      <alignment horizontal="center" vertical="center" wrapText="1"/>
    </xf>
    <xf numFmtId="0" fontId="7" fillId="0" borderId="11" xfId="44" applyNumberFormat="1" applyFont="1" applyFill="1" applyBorder="1" applyAlignment="1">
      <alignment horizontal="center" vertical="center" wrapText="1"/>
    </xf>
    <xf numFmtId="0" fontId="95" fillId="0" borderId="0" xfId="0" applyFont="1" applyFill="1" applyAlignment="1">
      <alignment vertical="center" wrapText="1"/>
    </xf>
    <xf numFmtId="0" fontId="7" fillId="0" borderId="11" xfId="45" applyNumberFormat="1" applyFont="1" applyFill="1" applyBorder="1" applyAlignment="1">
      <alignment horizontal="center" vertical="center" wrapText="1"/>
    </xf>
    <xf numFmtId="0" fontId="7" fillId="0" borderId="11" xfId="71" applyNumberFormat="1" applyFont="1" applyFill="1" applyBorder="1" applyAlignment="1">
      <alignment horizontal="center" vertical="top" wrapText="1"/>
    </xf>
    <xf numFmtId="0" fontId="99" fillId="35" borderId="11" xfId="71" applyNumberFormat="1" applyFont="1" applyFill="1" applyBorder="1" applyAlignment="1">
      <alignment horizontal="center" vertical="center" wrapText="1"/>
    </xf>
    <xf numFmtId="0" fontId="95" fillId="35" borderId="0" xfId="0" applyFont="1" applyFill="1" applyAlignment="1">
      <alignment vertical="top" wrapText="1"/>
    </xf>
    <xf numFmtId="0" fontId="7" fillId="35" borderId="11" xfId="20" applyFont="1" applyFill="1" applyBorder="1" applyAlignment="1">
      <alignment horizontal="center" vertical="center" wrapText="1"/>
    </xf>
    <xf numFmtId="0" fontId="7" fillId="35" borderId="11" xfId="7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9" fillId="35" borderId="11" xfId="71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11" fillId="0" borderId="11" xfId="71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1" xfId="71" applyNumberFormat="1" applyFont="1" applyFill="1" applyBorder="1" applyAlignment="1">
      <alignment horizontal="center" vertical="center" wrapText="1"/>
    </xf>
    <xf numFmtId="0" fontId="11" fillId="35" borderId="17" xfId="71" applyNumberFormat="1" applyFont="1" applyFill="1" applyBorder="1" applyAlignment="1">
      <alignment horizontal="center" vertical="center" wrapText="1"/>
    </xf>
    <xf numFmtId="0" fontId="11" fillId="0" borderId="15" xfId="71" applyNumberFormat="1" applyFont="1" applyFill="1" applyBorder="1" applyAlignment="1">
      <alignment horizontal="center" vertical="center" wrapText="1"/>
    </xf>
    <xf numFmtId="0" fontId="11" fillId="0" borderId="18" xfId="71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6" fillId="36" borderId="11" xfId="44" applyNumberFormat="1" applyFont="1" applyFill="1" applyBorder="1" applyAlignment="1">
      <alignment horizontal="center" vertical="center" wrapText="1"/>
    </xf>
    <xf numFmtId="0" fontId="6" fillId="36" borderId="11" xfId="45" applyNumberFormat="1" applyFont="1" applyFill="1" applyBorder="1" applyAlignment="1">
      <alignment horizontal="center" vertical="center" wrapText="1"/>
    </xf>
    <xf numFmtId="0" fontId="6" fillId="36" borderId="11" xfId="71" applyNumberFormat="1" applyFont="1" applyFill="1" applyBorder="1" applyAlignment="1">
      <alignment horizontal="center" vertical="center" wrapText="1"/>
    </xf>
    <xf numFmtId="0" fontId="99" fillId="36" borderId="11" xfId="71" applyNumberFormat="1" applyFont="1" applyFill="1" applyBorder="1" applyAlignment="1">
      <alignment horizontal="center" vertical="center" wrapText="1"/>
    </xf>
    <xf numFmtId="0" fontId="6" fillId="36" borderId="11" xfId="44" applyNumberFormat="1" applyFont="1" applyFill="1" applyBorder="1" applyAlignment="1">
      <alignment horizontal="center" vertical="top" wrapText="1"/>
    </xf>
    <xf numFmtId="0" fontId="99" fillId="36" borderId="11" xfId="71" applyNumberFormat="1" applyFont="1" applyFill="1" applyBorder="1" applyAlignment="1">
      <alignment horizontal="center" vertical="top" wrapText="1"/>
    </xf>
    <xf numFmtId="0" fontId="5" fillId="36" borderId="11" xfId="71" applyNumberFormat="1" applyFont="1" applyFill="1" applyBorder="1" applyAlignment="1">
      <alignment horizontal="center" vertical="center" wrapText="1"/>
    </xf>
    <xf numFmtId="0" fontId="96" fillId="36" borderId="11" xfId="71" applyNumberFormat="1" applyFont="1" applyFill="1" applyBorder="1" applyAlignment="1">
      <alignment horizontal="center" vertical="center" wrapText="1"/>
    </xf>
    <xf numFmtId="0" fontId="6" fillId="36" borderId="11" xfId="20" applyFont="1" applyFill="1" applyBorder="1" applyAlignment="1">
      <alignment horizontal="center" vertical="center" wrapText="1"/>
    </xf>
    <xf numFmtId="0" fontId="94" fillId="37" borderId="11" xfId="71" applyNumberFormat="1" applyFont="1" applyFill="1" applyBorder="1" applyAlignment="1">
      <alignment horizontal="center" vertical="center" wrapText="1"/>
    </xf>
    <xf numFmtId="0" fontId="99" fillId="37" borderId="11" xfId="71" applyNumberFormat="1" applyFont="1" applyFill="1" applyBorder="1" applyAlignment="1">
      <alignment horizontal="center" vertical="center" wrapText="1"/>
    </xf>
    <xf numFmtId="2" fontId="9" fillId="38" borderId="11" xfId="71" applyNumberFormat="1" applyFont="1" applyFill="1" applyBorder="1" applyAlignment="1">
      <alignment horizontal="center" vertical="center" wrapText="1"/>
    </xf>
    <xf numFmtId="2" fontId="9" fillId="38" borderId="11" xfId="45" applyNumberFormat="1" applyFont="1" applyFill="1" applyBorder="1" applyAlignment="1">
      <alignment horizontal="center" vertical="center" wrapText="1"/>
    </xf>
    <xf numFmtId="173" fontId="6" fillId="36" borderId="11" xfId="71" applyNumberFormat="1" applyFont="1" applyFill="1" applyBorder="1" applyAlignment="1">
      <alignment horizontal="center" vertical="center" wrapText="1"/>
    </xf>
    <xf numFmtId="49" fontId="6" fillId="36" borderId="11" xfId="20" applyNumberFormat="1" applyFont="1" applyFill="1" applyBorder="1" applyAlignment="1">
      <alignment horizontal="center" vertical="center" wrapText="1"/>
    </xf>
    <xf numFmtId="0" fontId="99" fillId="36" borderId="11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top" wrapText="1"/>
    </xf>
    <xf numFmtId="2" fontId="27" fillId="0" borderId="0" xfId="0" applyNumberFormat="1" applyFont="1" applyFill="1" applyAlignment="1">
      <alignment vertical="top" wrapText="1"/>
    </xf>
    <xf numFmtId="0" fontId="22" fillId="32" borderId="11" xfId="0" applyFont="1" applyFill="1" applyBorder="1" applyAlignment="1">
      <alignment horizontal="left" vertical="center" wrapText="1"/>
    </xf>
    <xf numFmtId="0" fontId="100" fillId="0" borderId="0" xfId="0" applyFont="1" applyFill="1" applyAlignment="1">
      <alignment vertical="top" wrapText="1"/>
    </xf>
    <xf numFmtId="2" fontId="8" fillId="13" borderId="11" xfId="45" applyNumberFormat="1" applyFont="1" applyFill="1" applyBorder="1" applyAlignment="1">
      <alignment horizontal="center" vertical="center" wrapText="1"/>
    </xf>
    <xf numFmtId="0" fontId="6" fillId="13" borderId="11" xfId="44" applyNumberFormat="1" applyFont="1" applyFill="1" applyBorder="1" applyAlignment="1">
      <alignment horizontal="center" vertical="center" wrapText="1"/>
    </xf>
    <xf numFmtId="0" fontId="5" fillId="13" borderId="11" xfId="71" applyNumberFormat="1" applyFont="1" applyFill="1" applyBorder="1" applyAlignment="1">
      <alignment horizontal="center" vertical="center" wrapText="1"/>
    </xf>
    <xf numFmtId="0" fontId="96" fillId="13" borderId="11" xfId="71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9" fillId="38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left" vertical="center" wrapText="1"/>
    </xf>
    <xf numFmtId="0" fontId="28" fillId="0" borderId="11" xfId="21" applyFont="1" applyFill="1" applyBorder="1" applyAlignment="1">
      <alignment horizontal="left" vertical="distributed" wrapText="1"/>
    </xf>
    <xf numFmtId="0" fontId="7" fillId="35" borderId="11" xfId="44" applyNumberFormat="1" applyFont="1" applyFill="1" applyBorder="1" applyAlignment="1">
      <alignment horizontal="center" vertical="center" wrapText="1"/>
    </xf>
    <xf numFmtId="0" fontId="6" fillId="35" borderId="11" xfId="71" applyNumberFormat="1" applyFont="1" applyFill="1" applyBorder="1" applyAlignment="1">
      <alignment horizontal="center" vertical="center" wrapText="1"/>
    </xf>
    <xf numFmtId="0" fontId="98" fillId="35" borderId="0" xfId="0" applyFont="1" applyFill="1" applyAlignment="1">
      <alignment horizontal="center" vertical="center" wrapText="1"/>
    </xf>
    <xf numFmtId="0" fontId="6" fillId="37" borderId="11" xfId="71" applyNumberFormat="1" applyFont="1" applyFill="1" applyBorder="1" applyAlignment="1">
      <alignment horizontal="center" vertical="center" wrapText="1"/>
    </xf>
    <xf numFmtId="0" fontId="8" fillId="37" borderId="11" xfId="20" applyFont="1" applyFill="1" applyBorder="1" applyAlignment="1">
      <alignment horizontal="center" vertical="center" wrapText="1"/>
    </xf>
    <xf numFmtId="0" fontId="101" fillId="37" borderId="11" xfId="71" applyNumberFormat="1" applyFont="1" applyFill="1" applyBorder="1" applyAlignment="1">
      <alignment horizontal="center" vertical="center" wrapText="1"/>
    </xf>
    <xf numFmtId="2" fontId="20" fillId="37" borderId="11" xfId="71" applyNumberFormat="1" applyFont="1" applyFill="1" applyBorder="1" applyAlignment="1">
      <alignment horizontal="center" vertical="center" wrapText="1"/>
    </xf>
    <xf numFmtId="2" fontId="20" fillId="37" borderId="11" xfId="0" applyNumberFormat="1" applyFont="1" applyFill="1" applyBorder="1" applyAlignment="1">
      <alignment horizontal="center" vertical="center" wrapText="1"/>
    </xf>
    <xf numFmtId="0" fontId="8" fillId="37" borderId="11" xfId="70" applyNumberFormat="1" applyFont="1" applyFill="1" applyBorder="1" applyAlignment="1">
      <alignment horizontal="center" vertical="center" wrapText="1"/>
    </xf>
    <xf numFmtId="0" fontId="8" fillId="37" borderId="11" xfId="20" applyFont="1" applyFill="1" applyBorder="1" applyAlignment="1">
      <alignment horizontal="center" vertical="top" wrapText="1"/>
    </xf>
    <xf numFmtId="0" fontId="101" fillId="37" borderId="11" xfId="71" applyNumberFormat="1" applyFont="1" applyFill="1" applyBorder="1" applyAlignment="1">
      <alignment horizontal="center" vertical="top" wrapText="1"/>
    </xf>
    <xf numFmtId="0" fontId="8" fillId="37" borderId="11" xfId="71" applyNumberFormat="1" applyFont="1" applyFill="1" applyBorder="1" applyAlignment="1">
      <alignment horizontal="center" vertical="center" wrapText="1"/>
    </xf>
    <xf numFmtId="49" fontId="8" fillId="37" borderId="11" xfId="20" applyNumberFormat="1" applyFont="1" applyFill="1" applyBorder="1" applyAlignment="1">
      <alignment horizontal="center" vertical="center" wrapText="1"/>
    </xf>
    <xf numFmtId="0" fontId="8" fillId="37" borderId="11" xfId="44" applyNumberFormat="1" applyFont="1" applyFill="1" applyBorder="1" applyAlignment="1">
      <alignment horizontal="center" vertical="center" wrapText="1"/>
    </xf>
    <xf numFmtId="0" fontId="8" fillId="37" borderId="11" xfId="70" applyNumberFormat="1" applyFont="1" applyFill="1" applyBorder="1" applyAlignment="1">
      <alignment horizontal="center" vertical="top" wrapText="1"/>
    </xf>
    <xf numFmtId="0" fontId="8" fillId="37" borderId="11" xfId="45" applyNumberFormat="1" applyFont="1" applyFill="1" applyBorder="1" applyAlignment="1">
      <alignment horizontal="center" vertical="center" wrapText="1"/>
    </xf>
    <xf numFmtId="0" fontId="8" fillId="37" borderId="11" xfId="71" applyNumberFormat="1" applyFont="1" applyFill="1" applyBorder="1" applyAlignment="1">
      <alignment horizontal="center" vertical="top" wrapText="1"/>
    </xf>
    <xf numFmtId="49" fontId="7" fillId="35" borderId="11" xfId="20" applyNumberFormat="1" applyFont="1" applyFill="1" applyBorder="1" applyAlignment="1">
      <alignment horizontal="center" vertical="center" wrapText="1"/>
    </xf>
    <xf numFmtId="0" fontId="99" fillId="37" borderId="11" xfId="71" applyNumberFormat="1" applyFont="1" applyFill="1" applyBorder="1" applyAlignment="1">
      <alignment horizontal="center" vertical="top" wrapText="1"/>
    </xf>
    <xf numFmtId="0" fontId="28" fillId="37" borderId="11" xfId="44" applyNumberFormat="1" applyFont="1" applyFill="1" applyBorder="1" applyAlignment="1">
      <alignment horizontal="center" vertical="center" wrapText="1"/>
    </xf>
    <xf numFmtId="2" fontId="20" fillId="36" borderId="11" xfId="71" applyNumberFormat="1" applyFont="1" applyFill="1" applyBorder="1" applyAlignment="1">
      <alignment horizontal="center" vertical="center" wrapText="1"/>
    </xf>
    <xf numFmtId="2" fontId="20" fillId="36" borderId="11" xfId="0" applyNumberFormat="1" applyFont="1" applyFill="1" applyBorder="1" applyAlignment="1">
      <alignment horizontal="center" vertical="center" wrapText="1"/>
    </xf>
    <xf numFmtId="2" fontId="20" fillId="35" borderId="11" xfId="71" applyNumberFormat="1" applyFont="1" applyFill="1" applyBorder="1" applyAlignment="1">
      <alignment horizontal="center" vertical="center" wrapText="1"/>
    </xf>
    <xf numFmtId="0" fontId="7" fillId="38" borderId="11" xfId="71" applyNumberFormat="1" applyFont="1" applyFill="1" applyBorder="1" applyAlignment="1">
      <alignment horizontal="center" vertical="center" wrapText="1"/>
    </xf>
    <xf numFmtId="0" fontId="8" fillId="38" borderId="11" xfId="0" applyFont="1" applyFill="1" applyBorder="1" applyAlignment="1">
      <alignment horizontal="center" vertical="center" wrapText="1"/>
    </xf>
    <xf numFmtId="0" fontId="7" fillId="38" borderId="11" xfId="21" applyFont="1" applyFill="1" applyBorder="1" applyAlignment="1">
      <alignment horizontal="center" vertical="center" wrapText="1"/>
    </xf>
    <xf numFmtId="0" fontId="12" fillId="38" borderId="11" xfId="71" applyNumberFormat="1" applyFont="1" applyFill="1" applyBorder="1" applyAlignment="1">
      <alignment horizontal="center" vertical="center" wrapText="1"/>
    </xf>
    <xf numFmtId="0" fontId="8" fillId="38" borderId="11" xfId="21" applyFont="1" applyFill="1" applyBorder="1" applyAlignment="1">
      <alignment horizontal="center" vertical="center" wrapText="1"/>
    </xf>
    <xf numFmtId="0" fontId="11" fillId="38" borderId="11" xfId="71" applyNumberFormat="1" applyFont="1" applyFill="1" applyBorder="1" applyAlignment="1">
      <alignment horizontal="center" vertical="center" wrapText="1"/>
    </xf>
    <xf numFmtId="0" fontId="20" fillId="13" borderId="11" xfId="45" applyNumberFormat="1" applyFont="1" applyFill="1" applyBorder="1" applyAlignment="1">
      <alignment horizontal="center" vertical="center" wrapText="1"/>
    </xf>
    <xf numFmtId="0" fontId="20" fillId="36" borderId="11" xfId="45" applyNumberFormat="1" applyFont="1" applyFill="1" applyBorder="1" applyAlignment="1">
      <alignment horizontal="center" vertical="center" wrapText="1"/>
    </xf>
    <xf numFmtId="0" fontId="102" fillId="36" borderId="11" xfId="71" applyNumberFormat="1" applyFont="1" applyFill="1" applyBorder="1" applyAlignment="1">
      <alignment horizontal="center" vertical="center" wrapText="1"/>
    </xf>
    <xf numFmtId="0" fontId="20" fillId="37" borderId="11" xfId="20" applyFont="1" applyFill="1" applyBorder="1" applyAlignment="1">
      <alignment horizontal="center" vertical="center" wrapText="1"/>
    </xf>
    <xf numFmtId="0" fontId="102" fillId="37" borderId="11" xfId="71" applyNumberFormat="1" applyFont="1" applyFill="1" applyBorder="1" applyAlignment="1">
      <alignment horizontal="center" vertical="center" wrapText="1"/>
    </xf>
    <xf numFmtId="0" fontId="9" fillId="35" borderId="11" xfId="20" applyFont="1" applyFill="1" applyBorder="1" applyAlignment="1">
      <alignment horizontal="center" vertical="center" wrapText="1"/>
    </xf>
    <xf numFmtId="0" fontId="9" fillId="35" borderId="11" xfId="71" applyNumberFormat="1" applyFont="1" applyFill="1" applyBorder="1" applyAlignment="1">
      <alignment horizontal="center" vertical="center" wrapText="1"/>
    </xf>
    <xf numFmtId="0" fontId="9" fillId="0" borderId="11" xfId="71" applyNumberFormat="1" applyFont="1" applyFill="1" applyBorder="1" applyAlignment="1">
      <alignment horizontal="center" vertical="center" wrapText="1"/>
    </xf>
    <xf numFmtId="49" fontId="9" fillId="0" borderId="11" xfId="62" applyNumberFormat="1" applyFont="1" applyFill="1" applyBorder="1" applyAlignment="1">
      <alignment horizontal="center" vertical="center"/>
      <protection/>
    </xf>
    <xf numFmtId="0" fontId="20" fillId="37" borderId="11" xfId="45" applyNumberFormat="1" applyFont="1" applyFill="1" applyBorder="1" applyAlignment="1">
      <alignment horizontal="center" vertical="center" wrapText="1"/>
    </xf>
    <xf numFmtId="0" fontId="20" fillId="37" borderId="11" xfId="71" applyNumberFormat="1" applyFont="1" applyFill="1" applyBorder="1" applyAlignment="1">
      <alignment horizontal="center" vertical="center" wrapText="1"/>
    </xf>
    <xf numFmtId="0" fontId="9" fillId="0" borderId="11" xfId="45" applyNumberFormat="1" applyFont="1" applyFill="1" applyBorder="1" applyAlignment="1">
      <alignment horizontal="center" vertical="center" wrapText="1"/>
    </xf>
    <xf numFmtId="0" fontId="9" fillId="0" borderId="11" xfId="20" applyFont="1" applyFill="1" applyBorder="1" applyAlignment="1">
      <alignment horizontal="center" vertical="center" wrapText="1"/>
    </xf>
    <xf numFmtId="0" fontId="102" fillId="37" borderId="11" xfId="71" applyNumberFormat="1" applyFont="1" applyFill="1" applyBorder="1" applyAlignment="1">
      <alignment horizontal="center" vertical="top" wrapText="1"/>
    </xf>
    <xf numFmtId="0" fontId="20" fillId="36" borderId="11" xfId="71" applyNumberFormat="1" applyFont="1" applyFill="1" applyBorder="1" applyAlignment="1">
      <alignment horizontal="center" vertical="center" wrapText="1"/>
    </xf>
    <xf numFmtId="0" fontId="102" fillId="36" borderId="11" xfId="62" applyFont="1" applyFill="1" applyBorder="1" applyAlignment="1">
      <alignment horizontal="center" vertical="center"/>
      <protection/>
    </xf>
    <xf numFmtId="0" fontId="102" fillId="37" borderId="11" xfId="62" applyFont="1" applyFill="1" applyBorder="1" applyAlignment="1">
      <alignment horizontal="center" vertical="center"/>
      <protection/>
    </xf>
    <xf numFmtId="0" fontId="29" fillId="37" borderId="11" xfId="70" applyNumberFormat="1" applyFont="1" applyFill="1" applyBorder="1" applyAlignment="1">
      <alignment horizontal="center" vertical="top" wrapText="1"/>
    </xf>
    <xf numFmtId="0" fontId="29" fillId="37" borderId="11" xfId="70" applyNumberFormat="1" applyFont="1" applyFill="1" applyBorder="1" applyAlignment="1">
      <alignment horizontal="center" vertical="center" wrapText="1"/>
    </xf>
    <xf numFmtId="0" fontId="20" fillId="37" borderId="11" xfId="20" applyFont="1" applyFill="1" applyBorder="1" applyAlignment="1">
      <alignment horizontal="center" vertical="top" wrapText="1"/>
    </xf>
    <xf numFmtId="0" fontId="9" fillId="38" borderId="11" xfId="71" applyNumberFormat="1" applyFont="1" applyFill="1" applyBorder="1" applyAlignment="1">
      <alignment horizontal="center" vertical="center" wrapText="1"/>
    </xf>
    <xf numFmtId="0" fontId="7" fillId="38" borderId="11" xfId="20" applyFont="1" applyFill="1" applyBorder="1" applyAlignment="1">
      <alignment horizontal="center" vertical="center" wrapText="1"/>
    </xf>
    <xf numFmtId="0" fontId="94" fillId="38" borderId="11" xfId="71" applyNumberFormat="1" applyFont="1" applyFill="1" applyBorder="1" applyAlignment="1">
      <alignment horizontal="center" vertical="center" wrapText="1"/>
    </xf>
    <xf numFmtId="0" fontId="103" fillId="36" borderId="11" xfId="71" applyNumberFormat="1" applyFont="1" applyFill="1" applyBorder="1" applyAlignment="1">
      <alignment horizontal="center" vertical="center" wrapText="1"/>
    </xf>
    <xf numFmtId="0" fontId="103" fillId="37" borderId="11" xfId="71" applyNumberFormat="1" applyFont="1" applyFill="1" applyBorder="1" applyAlignment="1">
      <alignment horizontal="center" vertical="center" wrapText="1"/>
    </xf>
    <xf numFmtId="0" fontId="102" fillId="36" borderId="11" xfId="0" applyFont="1" applyFill="1" applyBorder="1" applyAlignment="1">
      <alignment horizontal="center" vertical="top" wrapText="1"/>
    </xf>
    <xf numFmtId="0" fontId="103" fillId="0" borderId="0" xfId="0" applyFont="1" applyFill="1" applyAlignment="1">
      <alignment vertical="top" wrapText="1"/>
    </xf>
    <xf numFmtId="0" fontId="26" fillId="37" borderId="11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11" fillId="7" borderId="11" xfId="71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 wrapText="1"/>
    </xf>
    <xf numFmtId="0" fontId="12" fillId="38" borderId="15" xfId="71" applyNumberFormat="1" applyFont="1" applyFill="1" applyBorder="1" applyAlignment="1">
      <alignment horizontal="center" vertical="center" wrapText="1"/>
    </xf>
    <xf numFmtId="0" fontId="12" fillId="38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37" borderId="11" xfId="62" applyFont="1" applyFill="1" applyBorder="1" applyAlignment="1">
      <alignment horizontal="center" vertical="center"/>
      <protection/>
    </xf>
    <xf numFmtId="0" fontId="11" fillId="37" borderId="11" xfId="71" applyNumberFormat="1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184" fontId="4" fillId="0" borderId="0" xfId="0" applyNumberFormat="1" applyFont="1" applyFill="1" applyAlignment="1">
      <alignment vertical="top" wrapText="1"/>
    </xf>
    <xf numFmtId="184" fontId="0" fillId="0" borderId="0" xfId="0" applyNumberFormat="1" applyFont="1" applyFill="1" applyAlignment="1">
      <alignment vertical="top" wrapText="1"/>
    </xf>
    <xf numFmtId="0" fontId="12" fillId="38" borderId="16" xfId="0" applyFont="1" applyFill="1" applyBorder="1" applyAlignment="1">
      <alignment horizontal="center" vertical="center" wrapText="1"/>
    </xf>
    <xf numFmtId="49" fontId="12" fillId="38" borderId="11" xfId="62" applyNumberFormat="1" applyFont="1" applyFill="1" applyBorder="1" applyAlignment="1">
      <alignment horizontal="center" vertical="center"/>
      <protection/>
    </xf>
    <xf numFmtId="0" fontId="11" fillId="0" borderId="15" xfId="0" applyFont="1" applyFill="1" applyBorder="1" applyAlignment="1">
      <alignment vertical="top" wrapText="1"/>
    </xf>
    <xf numFmtId="184" fontId="9" fillId="38" borderId="11" xfId="71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shrinkToFit="1"/>
    </xf>
    <xf numFmtId="173" fontId="11" fillId="0" borderId="0" xfId="0" applyNumberFormat="1" applyFont="1" applyAlignment="1">
      <alignment horizontal="center" vertical="center"/>
    </xf>
    <xf numFmtId="49" fontId="11" fillId="32" borderId="11" xfId="0" applyNumberFormat="1" applyFont="1" applyFill="1" applyBorder="1" applyAlignment="1">
      <alignment horizontal="center" vertical="center" shrinkToFit="1"/>
    </xf>
    <xf numFmtId="0" fontId="24" fillId="0" borderId="19" xfId="70" applyNumberFormat="1" applyFont="1" applyFill="1" applyBorder="1" applyAlignment="1">
      <alignment horizontal="center" vertical="top" wrapText="1"/>
    </xf>
    <xf numFmtId="0" fontId="19" fillId="0" borderId="19" xfId="44" applyNumberFormat="1" applyFont="1" applyFill="1" applyBorder="1" applyAlignment="1">
      <alignment horizontal="center" vertical="top" wrapText="1"/>
    </xf>
    <xf numFmtId="1" fontId="11" fillId="0" borderId="0" xfId="0" applyNumberFormat="1" applyFont="1" applyAlignment="1">
      <alignment horizontal="center" vertical="center"/>
    </xf>
    <xf numFmtId="0" fontId="12" fillId="32" borderId="11" xfId="0" applyFont="1" applyFill="1" applyBorder="1" applyAlignment="1">
      <alignment horizontal="center" vertical="center" shrinkToFit="1"/>
    </xf>
    <xf numFmtId="4" fontId="12" fillId="32" borderId="12" xfId="0" applyNumberFormat="1" applyFont="1" applyFill="1" applyBorder="1" applyAlignment="1">
      <alignment horizontal="center" vertical="center" shrinkToFit="1"/>
    </xf>
    <xf numFmtId="0" fontId="11" fillId="32" borderId="0" xfId="0" applyFont="1" applyFill="1" applyBorder="1" applyAlignment="1">
      <alignment horizontal="center" vertical="center" wrapText="1"/>
    </xf>
    <xf numFmtId="0" fontId="24" fillId="0" borderId="19" xfId="44" applyNumberFormat="1" applyFont="1" applyFill="1" applyBorder="1" applyAlignment="1">
      <alignment horizontal="center" vertical="top" wrapText="1"/>
    </xf>
    <xf numFmtId="173" fontId="21" fillId="33" borderId="11" xfId="71" applyNumberFormat="1" applyFont="1" applyFill="1" applyBorder="1" applyAlignment="1">
      <alignment horizontal="center" vertical="center" wrapText="1"/>
    </xf>
    <xf numFmtId="173" fontId="4" fillId="0" borderId="11" xfId="71" applyNumberFormat="1" applyFont="1" applyFill="1" applyBorder="1" applyAlignment="1">
      <alignment horizontal="center" vertical="center" wrapText="1"/>
    </xf>
    <xf numFmtId="2" fontId="4" fillId="0" borderId="11" xfId="71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1" fillId="37" borderId="11" xfId="71" applyNumberFormat="1" applyFont="1" applyFill="1" applyBorder="1" applyAlignment="1">
      <alignment horizontal="center" vertical="center" wrapText="1"/>
    </xf>
    <xf numFmtId="2" fontId="21" fillId="38" borderId="11" xfId="0" applyNumberFormat="1" applyFont="1" applyFill="1" applyBorder="1" applyAlignment="1">
      <alignment horizontal="center" vertical="center" wrapText="1"/>
    </xf>
    <xf numFmtId="2" fontId="21" fillId="38" borderId="19" xfId="71" applyNumberFormat="1" applyFont="1" applyFill="1" applyBorder="1" applyAlignment="1">
      <alignment horizontal="center" vertical="center" wrapText="1"/>
    </xf>
    <xf numFmtId="2" fontId="21" fillId="38" borderId="11" xfId="71" applyNumberFormat="1" applyFont="1" applyFill="1" applyBorder="1" applyAlignment="1">
      <alignment horizontal="center" vertical="center" wrapText="1"/>
    </xf>
    <xf numFmtId="2" fontId="21" fillId="0" borderId="11" xfId="0" applyNumberFormat="1" applyFont="1" applyFill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2" fontId="21" fillId="33" borderId="11" xfId="71" applyNumberFormat="1" applyFont="1" applyFill="1" applyBorder="1" applyAlignment="1">
      <alignment horizontal="center" vertical="center" wrapText="1"/>
    </xf>
    <xf numFmtId="2" fontId="4" fillId="35" borderId="17" xfId="71" applyNumberFormat="1" applyFont="1" applyFill="1" applyBorder="1" applyAlignment="1">
      <alignment horizontal="center" vertical="center" wrapText="1"/>
    </xf>
    <xf numFmtId="2" fontId="21" fillId="33" borderId="21" xfId="71" applyNumberFormat="1" applyFont="1" applyFill="1" applyBorder="1" applyAlignment="1">
      <alignment horizontal="center" vertical="center" wrapText="1"/>
    </xf>
    <xf numFmtId="2" fontId="21" fillId="33" borderId="20" xfId="71" applyNumberFormat="1" applyFont="1" applyFill="1" applyBorder="1" applyAlignment="1">
      <alignment horizontal="center" vertical="center" wrapText="1"/>
    </xf>
    <xf numFmtId="0" fontId="7" fillId="0" borderId="0" xfId="71" applyNumberFormat="1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left" vertical="center" wrapText="1"/>
    </xf>
    <xf numFmtId="0" fontId="94" fillId="35" borderId="11" xfId="71" applyNumberFormat="1" applyFont="1" applyFill="1" applyBorder="1" applyAlignment="1">
      <alignment horizontal="center" vertical="center" wrapText="1"/>
    </xf>
    <xf numFmtId="0" fontId="7" fillId="35" borderId="11" xfId="21" applyFont="1" applyFill="1" applyBorder="1" applyAlignment="1">
      <alignment horizontal="center" vertical="distributed" wrapText="1"/>
    </xf>
    <xf numFmtId="2" fontId="103" fillId="35" borderId="11" xfId="71" applyNumberFormat="1" applyFont="1" applyFill="1" applyBorder="1" applyAlignment="1">
      <alignment horizontal="center" vertical="center" wrapText="1"/>
    </xf>
    <xf numFmtId="4" fontId="12" fillId="32" borderId="11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Alignment="1">
      <alignment horizontal="center" vertical="center"/>
    </xf>
    <xf numFmtId="0" fontId="8" fillId="38" borderId="12" xfId="21" applyFont="1" applyFill="1" applyBorder="1" applyAlignment="1">
      <alignment horizontal="center" vertical="center" wrapText="1"/>
    </xf>
    <xf numFmtId="0" fontId="12" fillId="38" borderId="16" xfId="71" applyNumberFormat="1" applyFont="1" applyFill="1" applyBorder="1" applyAlignment="1">
      <alignment horizontal="center" vertical="center" wrapText="1"/>
    </xf>
    <xf numFmtId="2" fontId="21" fillId="35" borderId="11" xfId="71" applyNumberFormat="1" applyFont="1" applyFill="1" applyBorder="1" applyAlignment="1">
      <alignment horizontal="center" vertical="center" wrapText="1"/>
    </xf>
    <xf numFmtId="0" fontId="7" fillId="35" borderId="11" xfId="21" applyFont="1" applyFill="1" applyBorder="1" applyAlignment="1">
      <alignment horizontal="center" vertical="center" wrapText="1"/>
    </xf>
    <xf numFmtId="0" fontId="11" fillId="35" borderId="11" xfId="71" applyNumberFormat="1" applyFont="1" applyFill="1" applyBorder="1" applyAlignment="1">
      <alignment horizontal="center" vertical="center" wrapText="1"/>
    </xf>
    <xf numFmtId="2" fontId="4" fillId="35" borderId="11" xfId="71" applyNumberFormat="1" applyFont="1" applyFill="1" applyBorder="1" applyAlignment="1">
      <alignment horizontal="center" vertical="center" wrapText="1"/>
    </xf>
    <xf numFmtId="2" fontId="21" fillId="37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33" borderId="22" xfId="0" applyFont="1" applyFill="1" applyBorder="1" applyAlignment="1">
      <alignment horizontal="center" vertical="center"/>
    </xf>
    <xf numFmtId="0" fontId="11" fillId="33" borderId="23" xfId="71" applyNumberFormat="1" applyFont="1" applyFill="1" applyBorder="1" applyAlignment="1">
      <alignment horizontal="center" vertical="center" wrapText="1"/>
    </xf>
    <xf numFmtId="49" fontId="11" fillId="0" borderId="11" xfId="62" applyNumberFormat="1" applyFont="1" applyFill="1" applyBorder="1" applyAlignment="1">
      <alignment horizontal="center" vertical="center"/>
      <protection/>
    </xf>
    <xf numFmtId="0" fontId="21" fillId="38" borderId="11" xfId="71" applyNumberFormat="1" applyFont="1" applyFill="1" applyBorder="1" applyAlignment="1">
      <alignment horizontal="center" vertical="center" wrapText="1"/>
    </xf>
    <xf numFmtId="2" fontId="95" fillId="0" borderId="0" xfId="0" applyNumberFormat="1" applyFont="1" applyFill="1" applyAlignment="1">
      <alignment vertical="top" wrapText="1"/>
    </xf>
    <xf numFmtId="0" fontId="22" fillId="0" borderId="11" xfId="21" applyFont="1" applyFill="1" applyBorder="1" applyAlignment="1">
      <alignment horizontal="left" vertical="distributed" wrapText="1"/>
    </xf>
    <xf numFmtId="0" fontId="9" fillId="0" borderId="11" xfId="21" applyFont="1" applyFill="1" applyBorder="1" applyAlignment="1">
      <alignment horizontal="center" vertical="distributed" wrapText="1"/>
    </xf>
    <xf numFmtId="0" fontId="22" fillId="0" borderId="11" xfId="20" applyFont="1" applyFill="1" applyBorder="1" applyAlignment="1">
      <alignment horizontal="center" vertical="center" wrapText="1"/>
    </xf>
    <xf numFmtId="0" fontId="22" fillId="0" borderId="11" xfId="71" applyNumberFormat="1" applyFont="1" applyFill="1" applyBorder="1" applyAlignment="1">
      <alignment horizontal="center" vertical="center" wrapText="1"/>
    </xf>
    <xf numFmtId="2" fontId="103" fillId="35" borderId="11" xfId="0" applyNumberFormat="1" applyFont="1" applyFill="1" applyBorder="1" applyAlignment="1">
      <alignment horizontal="center" vertical="center" wrapText="1"/>
    </xf>
    <xf numFmtId="2" fontId="103" fillId="0" borderId="11" xfId="71" applyNumberFormat="1" applyFont="1" applyFill="1" applyBorder="1" applyAlignment="1">
      <alignment horizontal="center" vertical="center" wrapText="1"/>
    </xf>
    <xf numFmtId="2" fontId="103" fillId="38" borderId="11" xfId="71" applyNumberFormat="1" applyFont="1" applyFill="1" applyBorder="1" applyAlignment="1">
      <alignment horizontal="center" vertical="center" wrapText="1"/>
    </xf>
    <xf numFmtId="173" fontId="103" fillId="35" borderId="11" xfId="71" applyNumberFormat="1" applyFont="1" applyFill="1" applyBorder="1" applyAlignment="1">
      <alignment horizontal="center" vertical="center" wrapText="1"/>
    </xf>
    <xf numFmtId="173" fontId="103" fillId="0" borderId="11" xfId="71" applyNumberFormat="1" applyFont="1" applyFill="1" applyBorder="1" applyAlignment="1">
      <alignment horizontal="center" vertical="center" wrapText="1"/>
    </xf>
    <xf numFmtId="2" fontId="32" fillId="36" borderId="11" xfId="45" applyNumberFormat="1" applyFont="1" applyFill="1" applyBorder="1" applyAlignment="1">
      <alignment horizontal="center" vertical="center" wrapText="1"/>
    </xf>
    <xf numFmtId="2" fontId="21" fillId="33" borderId="11" xfId="0" applyNumberFormat="1" applyFont="1" applyFill="1" applyBorder="1" applyAlignment="1">
      <alignment horizontal="center" vertical="center" wrapText="1"/>
    </xf>
    <xf numFmtId="184" fontId="9" fillId="35" borderId="11" xfId="71" applyNumberFormat="1" applyFont="1" applyFill="1" applyBorder="1" applyAlignment="1">
      <alignment horizontal="center" vertical="center" wrapText="1"/>
    </xf>
    <xf numFmtId="173" fontId="9" fillId="0" borderId="11" xfId="71" applyNumberFormat="1" applyFont="1" applyFill="1" applyBorder="1" applyAlignment="1">
      <alignment horizontal="center" vertical="center" wrapText="1"/>
    </xf>
    <xf numFmtId="2" fontId="21" fillId="38" borderId="21" xfId="71" applyNumberFormat="1" applyFont="1" applyFill="1" applyBorder="1" applyAlignment="1">
      <alignment horizontal="center" vertical="center" wrapText="1"/>
    </xf>
    <xf numFmtId="2" fontId="4" fillId="35" borderId="11" xfId="0" applyNumberFormat="1" applyFont="1" applyFill="1" applyBorder="1" applyAlignment="1">
      <alignment horizontal="center" vertical="center" wrapText="1"/>
    </xf>
    <xf numFmtId="173" fontId="9" fillId="0" borderId="11" xfId="0" applyNumberFormat="1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 wrapText="1"/>
    </xf>
    <xf numFmtId="49" fontId="103" fillId="0" borderId="11" xfId="62" applyNumberFormat="1" applyFont="1" applyFill="1" applyBorder="1" applyAlignment="1">
      <alignment horizontal="center" vertical="center"/>
      <protection/>
    </xf>
    <xf numFmtId="0" fontId="103" fillId="0" borderId="18" xfId="0" applyFont="1" applyBorder="1" applyAlignment="1">
      <alignment horizontal="center" vertical="center" wrapText="1"/>
    </xf>
    <xf numFmtId="0" fontId="104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35" borderId="11" xfId="62" applyNumberFormat="1" applyFont="1" applyFill="1" applyBorder="1" applyAlignment="1">
      <alignment horizontal="center" vertical="center"/>
      <protection/>
    </xf>
    <xf numFmtId="49" fontId="9" fillId="38" borderId="11" xfId="6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0" borderId="18" xfId="21" applyFont="1" applyFill="1" applyBorder="1" applyAlignment="1">
      <alignment horizontal="center" vertical="distributed" wrapText="1"/>
    </xf>
    <xf numFmtId="0" fontId="9" fillId="0" borderId="18" xfId="71" applyNumberFormat="1" applyFont="1" applyFill="1" applyBorder="1" applyAlignment="1">
      <alignment horizontal="center" vertical="center" wrapText="1"/>
    </xf>
    <xf numFmtId="0" fontId="7" fillId="0" borderId="18" xfId="20" applyFont="1" applyFill="1" applyBorder="1" applyAlignment="1">
      <alignment horizontal="center" vertical="center" wrapText="1"/>
    </xf>
    <xf numFmtId="0" fontId="7" fillId="0" borderId="18" xfId="71" applyNumberFormat="1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horizontal="center" vertical="center" wrapText="1"/>
    </xf>
    <xf numFmtId="49" fontId="9" fillId="0" borderId="18" xfId="62" applyNumberFormat="1" applyFont="1" applyFill="1" applyBorder="1" applyAlignment="1">
      <alignment horizontal="center" vertical="center"/>
      <protection/>
    </xf>
    <xf numFmtId="0" fontId="7" fillId="38" borderId="11" xfId="0" applyFont="1" applyFill="1" applyBorder="1" applyAlignment="1">
      <alignment horizontal="center" vertical="center" wrapText="1"/>
    </xf>
    <xf numFmtId="2" fontId="100" fillId="0" borderId="0" xfId="0" applyNumberFormat="1" applyFont="1" applyFill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/>
    </xf>
    <xf numFmtId="49" fontId="12" fillId="35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3" fillId="35" borderId="11" xfId="2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3" fillId="35" borderId="11" xfId="21" applyFont="1" applyFill="1" applyBorder="1" applyAlignment="1">
      <alignment horizontal="center" vertical="top" wrapText="1"/>
    </xf>
    <xf numFmtId="0" fontId="12" fillId="35" borderId="11" xfId="0" applyFont="1" applyFill="1" applyBorder="1" applyAlignment="1">
      <alignment horizontal="center"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/>
    </xf>
    <xf numFmtId="0" fontId="105" fillId="0" borderId="0" xfId="0" applyFont="1" applyFill="1" applyAlignment="1">
      <alignment vertical="top" wrapText="1"/>
    </xf>
    <xf numFmtId="0" fontId="12" fillId="35" borderId="16" xfId="0" applyFont="1" applyFill="1" applyBorder="1" applyAlignment="1">
      <alignment horizontal="center" vertical="center"/>
    </xf>
    <xf numFmtId="0" fontId="18" fillId="35" borderId="12" xfId="21" applyFont="1" applyFill="1" applyBorder="1" applyAlignment="1">
      <alignment horizontal="center" vertical="center" wrapText="1"/>
    </xf>
    <xf numFmtId="0" fontId="12" fillId="35" borderId="22" xfId="0" applyFont="1" applyFill="1" applyBorder="1" applyAlignment="1">
      <alignment horizontal="center" vertical="center"/>
    </xf>
    <xf numFmtId="0" fontId="13" fillId="33" borderId="18" xfId="2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wrapText="1"/>
    </xf>
    <xf numFmtId="0" fontId="13" fillId="33" borderId="24" xfId="21" applyFont="1" applyFill="1" applyBorder="1" applyAlignment="1">
      <alignment horizontal="center" vertical="top" wrapText="1"/>
    </xf>
    <xf numFmtId="0" fontId="12" fillId="33" borderId="25" xfId="0" applyFont="1" applyFill="1" applyBorder="1" applyAlignment="1">
      <alignment horizontal="center" vertical="center"/>
    </xf>
    <xf numFmtId="0" fontId="11" fillId="33" borderId="26" xfId="71" applyNumberFormat="1" applyFont="1" applyFill="1" applyBorder="1" applyAlignment="1">
      <alignment horizontal="center" vertical="center" wrapText="1"/>
    </xf>
    <xf numFmtId="2" fontId="21" fillId="33" borderId="27" xfId="71" applyNumberFormat="1" applyFont="1" applyFill="1" applyBorder="1" applyAlignment="1">
      <alignment horizontal="center" vertical="center" wrapText="1"/>
    </xf>
    <xf numFmtId="0" fontId="18" fillId="0" borderId="12" xfId="44" applyNumberFormat="1" applyFont="1" applyFill="1" applyBorder="1" applyAlignment="1">
      <alignment horizontal="center" vertical="center" wrapText="1"/>
    </xf>
    <xf numFmtId="0" fontId="11" fillId="0" borderId="28" xfId="71" applyNumberFormat="1" applyFont="1" applyFill="1" applyBorder="1" applyAlignment="1">
      <alignment horizontal="center" vertical="center" wrapText="1"/>
    </xf>
    <xf numFmtId="2" fontId="4" fillId="0" borderId="17" xfId="71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0" fontId="25" fillId="0" borderId="12" xfId="44" applyNumberFormat="1" applyFont="1" applyFill="1" applyBorder="1" applyAlignment="1">
      <alignment horizontal="center" vertical="center" wrapText="1"/>
    </xf>
    <xf numFmtId="0" fontId="21" fillId="35" borderId="11" xfId="44" applyNumberFormat="1" applyFont="1" applyFill="1" applyBorder="1" applyAlignment="1">
      <alignment horizontal="center" vertical="top" wrapText="1"/>
    </xf>
    <xf numFmtId="0" fontId="12" fillId="35" borderId="15" xfId="0" applyFont="1" applyFill="1" applyBorder="1" applyAlignment="1">
      <alignment horizontal="center" vertical="center"/>
    </xf>
    <xf numFmtId="0" fontId="21" fillId="33" borderId="18" xfId="44" applyNumberFormat="1" applyFont="1" applyFill="1" applyBorder="1" applyAlignment="1">
      <alignment horizontal="center" vertical="top" wrapText="1"/>
    </xf>
    <xf numFmtId="0" fontId="7" fillId="0" borderId="12" xfId="21" applyFont="1" applyFill="1" applyBorder="1" applyAlignment="1">
      <alignment horizontal="center" vertical="center" wrapText="1"/>
    </xf>
    <xf numFmtId="0" fontId="11" fillId="0" borderId="16" xfId="71" applyNumberFormat="1" applyFont="1" applyFill="1" applyBorder="1" applyAlignment="1">
      <alignment horizontal="center" vertical="center" wrapText="1"/>
    </xf>
    <xf numFmtId="0" fontId="21" fillId="35" borderId="11" xfId="21" applyFont="1" applyFill="1" applyBorder="1" applyAlignment="1">
      <alignment horizontal="center" vertical="center" wrapText="1"/>
    </xf>
    <xf numFmtId="0" fontId="21" fillId="33" borderId="18" xfId="21" applyFont="1" applyFill="1" applyBorder="1" applyAlignment="1">
      <alignment horizontal="center" vertical="center" wrapText="1"/>
    </xf>
    <xf numFmtId="0" fontId="11" fillId="33" borderId="18" xfId="71" applyNumberFormat="1" applyFont="1" applyFill="1" applyBorder="1" applyAlignment="1">
      <alignment horizontal="center" vertical="center" wrapText="1"/>
    </xf>
    <xf numFmtId="2" fontId="21" fillId="33" borderId="23" xfId="71" applyNumberFormat="1" applyFont="1" applyFill="1" applyBorder="1" applyAlignment="1">
      <alignment horizontal="center" vertical="center" wrapText="1"/>
    </xf>
    <xf numFmtId="0" fontId="11" fillId="0" borderId="12" xfId="71" applyNumberFormat="1" applyFont="1" applyFill="1" applyBorder="1" applyAlignment="1">
      <alignment horizontal="center" vertical="center" wrapText="1"/>
    </xf>
    <xf numFmtId="0" fontId="21" fillId="35" borderId="11" xfId="21" applyFont="1" applyFill="1" applyBorder="1" applyAlignment="1">
      <alignment horizontal="center" vertical="top" wrapText="1"/>
    </xf>
    <xf numFmtId="0" fontId="21" fillId="33" borderId="18" xfId="21" applyFont="1" applyFill="1" applyBorder="1" applyAlignment="1">
      <alignment horizontal="center" vertical="top" wrapText="1"/>
    </xf>
    <xf numFmtId="49" fontId="12" fillId="33" borderId="22" xfId="0" applyNumberFormat="1" applyFont="1" applyFill="1" applyBorder="1" applyAlignment="1">
      <alignment horizontal="center" vertical="center"/>
    </xf>
    <xf numFmtId="0" fontId="11" fillId="0" borderId="26" xfId="71" applyNumberFormat="1" applyFont="1" applyFill="1" applyBorder="1" applyAlignment="1">
      <alignment horizontal="center" vertical="center" wrapText="1"/>
    </xf>
    <xf numFmtId="49" fontId="11" fillId="35" borderId="11" xfId="0" applyNumberFormat="1" applyFont="1" applyFill="1" applyBorder="1" applyAlignment="1">
      <alignment horizontal="center" vertical="center"/>
    </xf>
    <xf numFmtId="0" fontId="11" fillId="35" borderId="18" xfId="71" applyNumberFormat="1" applyFont="1" applyFill="1" applyBorder="1" applyAlignment="1">
      <alignment horizontal="center" vertical="center" wrapText="1"/>
    </xf>
    <xf numFmtId="2" fontId="21" fillId="35" borderId="23" xfId="71" applyNumberFormat="1" applyFont="1" applyFill="1" applyBorder="1" applyAlignment="1">
      <alignment horizontal="center" vertical="center" wrapText="1"/>
    </xf>
    <xf numFmtId="0" fontId="27" fillId="35" borderId="0" xfId="0" applyFont="1" applyFill="1" applyAlignment="1">
      <alignment vertical="top" wrapText="1"/>
    </xf>
    <xf numFmtId="0" fontId="11" fillId="0" borderId="24" xfId="71" applyNumberFormat="1" applyFont="1" applyFill="1" applyBorder="1" applyAlignment="1">
      <alignment horizontal="center" vertical="center" wrapText="1"/>
    </xf>
    <xf numFmtId="2" fontId="21" fillId="0" borderId="11" xfId="71" applyNumberFormat="1" applyFont="1" applyFill="1" applyBorder="1" applyAlignment="1">
      <alignment horizontal="center" vertical="center" wrapText="1"/>
    </xf>
    <xf numFmtId="49" fontId="11" fillId="35" borderId="15" xfId="62" applyNumberFormat="1" applyFont="1" applyFill="1" applyBorder="1" applyAlignment="1">
      <alignment horizontal="center" vertical="center"/>
      <protection/>
    </xf>
    <xf numFmtId="49" fontId="11" fillId="35" borderId="11" xfId="62" applyNumberFormat="1" applyFont="1" applyFill="1" applyBorder="1" applyAlignment="1">
      <alignment horizontal="center" vertical="center"/>
      <protection/>
    </xf>
    <xf numFmtId="0" fontId="7" fillId="35" borderId="11" xfId="0" applyFont="1" applyFill="1" applyBorder="1" applyAlignment="1">
      <alignment horizontal="center" vertical="center" wrapText="1"/>
    </xf>
    <xf numFmtId="0" fontId="21" fillId="7" borderId="11" xfId="21" applyFont="1" applyFill="1" applyBorder="1" applyAlignment="1">
      <alignment horizontal="center" vertical="distributed" wrapText="1"/>
    </xf>
    <xf numFmtId="0" fontId="12" fillId="7" borderId="15" xfId="0" applyFont="1" applyFill="1" applyBorder="1" applyAlignment="1">
      <alignment horizontal="center" vertical="center"/>
    </xf>
    <xf numFmtId="2" fontId="21" fillId="7" borderId="11" xfId="71" applyNumberFormat="1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2" fontId="21" fillId="7" borderId="17" xfId="71" applyNumberFormat="1" applyFont="1" applyFill="1" applyBorder="1" applyAlignment="1">
      <alignment horizontal="center" vertical="center" wrapText="1"/>
    </xf>
    <xf numFmtId="0" fontId="8" fillId="7" borderId="11" xfId="21" applyFont="1" applyFill="1" applyBorder="1" applyAlignment="1">
      <alignment horizontal="center" vertical="center" wrapText="1"/>
    </xf>
    <xf numFmtId="0" fontId="12" fillId="7" borderId="16" xfId="0" applyFont="1" applyFill="1" applyBorder="1" applyAlignment="1">
      <alignment horizontal="center" vertical="center"/>
    </xf>
    <xf numFmtId="0" fontId="12" fillId="7" borderId="12" xfId="71" applyNumberFormat="1" applyFont="1" applyFill="1" applyBorder="1" applyAlignment="1">
      <alignment horizontal="center" vertical="center" wrapText="1"/>
    </xf>
    <xf numFmtId="2" fontId="21" fillId="7" borderId="28" xfId="71" applyNumberFormat="1" applyFont="1" applyFill="1" applyBorder="1" applyAlignment="1">
      <alignment horizontal="center" vertical="center" wrapText="1"/>
    </xf>
    <xf numFmtId="49" fontId="12" fillId="7" borderId="16" xfId="62" applyNumberFormat="1" applyFont="1" applyFill="1" applyBorder="1" applyAlignment="1">
      <alignment horizontal="center" vertical="center"/>
      <protection/>
    </xf>
    <xf numFmtId="0" fontId="11" fillId="35" borderId="16" xfId="71" applyNumberFormat="1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11" fillId="33" borderId="24" xfId="71" applyNumberFormat="1" applyFont="1" applyFill="1" applyBorder="1" applyAlignment="1">
      <alignment horizontal="center" vertical="center" wrapText="1"/>
    </xf>
    <xf numFmtId="2" fontId="21" fillId="33" borderId="26" xfId="71" applyNumberFormat="1" applyFont="1" applyFill="1" applyBorder="1" applyAlignment="1">
      <alignment horizontal="center" vertical="center" wrapText="1"/>
    </xf>
    <xf numFmtId="0" fontId="18" fillId="0" borderId="12" xfId="21" applyFont="1" applyFill="1" applyBorder="1" applyAlignment="1">
      <alignment horizontal="center" vertical="center" wrapText="1"/>
    </xf>
    <xf numFmtId="49" fontId="24" fillId="0" borderId="16" xfId="62" applyNumberFormat="1" applyFont="1" applyFill="1" applyBorder="1" applyAlignment="1">
      <alignment horizontal="center" vertical="center"/>
      <protection/>
    </xf>
    <xf numFmtId="0" fontId="25" fillId="0" borderId="12" xfId="21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1" fillId="33" borderId="22" xfId="71" applyNumberFormat="1" applyFont="1" applyFill="1" applyBorder="1" applyAlignment="1">
      <alignment horizontal="center" vertical="center" wrapText="1"/>
    </xf>
    <xf numFmtId="0" fontId="13" fillId="33" borderId="18" xfId="21" applyFont="1" applyFill="1" applyBorder="1" applyAlignment="1">
      <alignment horizontal="center" vertical="center" wrapText="1"/>
    </xf>
    <xf numFmtId="49" fontId="24" fillId="0" borderId="25" xfId="62" applyNumberFormat="1" applyFont="1" applyFill="1" applyBorder="1" applyAlignment="1">
      <alignment horizontal="center" vertical="center"/>
      <protection/>
    </xf>
    <xf numFmtId="2" fontId="21" fillId="35" borderId="11" xfId="0" applyNumberFormat="1" applyFont="1" applyFill="1" applyBorder="1" applyAlignment="1">
      <alignment horizontal="center" vertical="center" wrapText="1"/>
    </xf>
    <xf numFmtId="0" fontId="8" fillId="0" borderId="11" xfId="21" applyFont="1" applyFill="1" applyBorder="1" applyAlignment="1">
      <alignment horizontal="center" vertical="distributed" wrapText="1"/>
    </xf>
    <xf numFmtId="0" fontId="9" fillId="0" borderId="11" xfId="2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11" fillId="32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2" fontId="33" fillId="0" borderId="11" xfId="0" applyNumberFormat="1" applyFont="1" applyFill="1" applyBorder="1" applyAlignment="1">
      <alignment horizontal="left" vertical="center" wrapText="1"/>
    </xf>
    <xf numFmtId="2" fontId="9" fillId="38" borderId="18" xfId="0" applyNumberFormat="1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38" borderId="11" xfId="21" applyFont="1" applyFill="1" applyBorder="1" applyAlignment="1">
      <alignment horizontal="center" vertical="distributed" wrapText="1"/>
    </xf>
    <xf numFmtId="2" fontId="33" fillId="35" borderId="11" xfId="0" applyNumberFormat="1" applyFont="1" applyFill="1" applyBorder="1" applyAlignment="1">
      <alignment horizontal="left" vertical="center" wrapText="1"/>
    </xf>
    <xf numFmtId="173" fontId="103" fillId="38" borderId="11" xfId="71" applyNumberFormat="1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49" fontId="12" fillId="7" borderId="11" xfId="62" applyNumberFormat="1" applyFont="1" applyFill="1" applyBorder="1" applyAlignment="1">
      <alignment horizontal="center" vertical="center"/>
      <protection/>
    </xf>
    <xf numFmtId="0" fontId="12" fillId="7" borderId="11" xfId="71" applyNumberFormat="1" applyFont="1" applyFill="1" applyBorder="1" applyAlignment="1">
      <alignment horizontal="center" vertical="center" wrapText="1"/>
    </xf>
    <xf numFmtId="0" fontId="8" fillId="7" borderId="12" xfId="21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shrinkToFit="1"/>
    </xf>
    <xf numFmtId="49" fontId="24" fillId="0" borderId="11" xfId="62" applyNumberFormat="1" applyFont="1" applyFill="1" applyBorder="1" applyAlignment="1">
      <alignment horizontal="center" vertical="center"/>
      <protection/>
    </xf>
    <xf numFmtId="0" fontId="8" fillId="33" borderId="11" xfId="21" applyFont="1" applyFill="1" applyBorder="1" applyAlignment="1">
      <alignment horizontal="center" vertical="distributed" wrapText="1"/>
    </xf>
    <xf numFmtId="0" fontId="21" fillId="33" borderId="11" xfId="71" applyNumberFormat="1" applyFont="1" applyFill="1" applyBorder="1" applyAlignment="1">
      <alignment horizontal="center" vertical="center" wrapText="1"/>
    </xf>
    <xf numFmtId="0" fontId="4" fillId="0" borderId="11" xfId="71" applyNumberFormat="1" applyFont="1" applyFill="1" applyBorder="1" applyAlignment="1">
      <alignment horizontal="center" vertical="center" wrapText="1"/>
    </xf>
    <xf numFmtId="0" fontId="106" fillId="33" borderId="11" xfId="71" applyNumberFormat="1" applyFont="1" applyFill="1" applyBorder="1" applyAlignment="1">
      <alignment horizontal="center" vertical="center" wrapText="1"/>
    </xf>
    <xf numFmtId="0" fontId="107" fillId="35" borderId="11" xfId="71" applyNumberFormat="1" applyFont="1" applyFill="1" applyBorder="1" applyAlignment="1">
      <alignment horizontal="center" vertical="center" wrapText="1"/>
    </xf>
    <xf numFmtId="0" fontId="4" fillId="33" borderId="11" xfId="71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3" fillId="38" borderId="11" xfId="21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 wrapText="1"/>
    </xf>
    <xf numFmtId="0" fontId="7" fillId="37" borderId="11" xfId="71" applyNumberFormat="1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2" fontId="103" fillId="35" borderId="18" xfId="71" applyNumberFormat="1" applyFont="1" applyFill="1" applyBorder="1" applyAlignment="1">
      <alignment horizontal="center" vertical="center" wrapText="1"/>
    </xf>
    <xf numFmtId="0" fontId="7" fillId="0" borderId="12" xfId="71" applyNumberFormat="1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49" fontId="7" fillId="0" borderId="18" xfId="71" applyNumberFormat="1" applyFont="1" applyFill="1" applyBorder="1" applyAlignment="1">
      <alignment horizontal="center" vertical="center" wrapText="1"/>
    </xf>
    <xf numFmtId="2" fontId="9" fillId="37" borderId="11" xfId="71" applyNumberFormat="1" applyFont="1" applyFill="1" applyBorder="1" applyAlignment="1">
      <alignment horizontal="center" vertical="center" wrapText="1"/>
    </xf>
    <xf numFmtId="0" fontId="17" fillId="37" borderId="11" xfId="21" applyFont="1" applyFill="1" applyBorder="1" applyAlignment="1">
      <alignment horizontal="center" vertical="center" wrapText="1"/>
    </xf>
    <xf numFmtId="0" fontId="109" fillId="37" borderId="11" xfId="0" applyFont="1" applyFill="1" applyBorder="1" applyAlignment="1">
      <alignment horizontal="center" vertical="center" wrapText="1"/>
    </xf>
    <xf numFmtId="0" fontId="108" fillId="0" borderId="11" xfId="0" applyFont="1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  <xf numFmtId="0" fontId="7" fillId="35" borderId="11" xfId="21" applyFont="1" applyFill="1" applyBorder="1" applyAlignment="1">
      <alignment horizontal="center" vertical="top" wrapText="1"/>
    </xf>
    <xf numFmtId="2" fontId="33" fillId="0" borderId="11" xfId="71" applyNumberFormat="1" applyFont="1" applyFill="1" applyBorder="1" applyAlignment="1">
      <alignment horizontal="left" vertical="center" wrapText="1"/>
    </xf>
    <xf numFmtId="49" fontId="8" fillId="37" borderId="18" xfId="71" applyNumberFormat="1" applyFont="1" applyFill="1" applyBorder="1" applyAlignment="1">
      <alignment horizontal="center" vertical="center" wrapText="1"/>
    </xf>
    <xf numFmtId="2" fontId="9" fillId="35" borderId="18" xfId="71" applyNumberFormat="1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left" vertical="center" wrapText="1"/>
    </xf>
    <xf numFmtId="4" fontId="11" fillId="32" borderId="11" xfId="0" applyNumberFormat="1" applyFont="1" applyFill="1" applyBorder="1" applyAlignment="1">
      <alignment horizontal="center" vertical="center" shrinkToFit="1"/>
    </xf>
    <xf numFmtId="2" fontId="4" fillId="38" borderId="11" xfId="0" applyNumberFormat="1" applyFont="1" applyFill="1" applyBorder="1" applyAlignment="1">
      <alignment horizontal="center" vertical="center" wrapText="1"/>
    </xf>
    <xf numFmtId="2" fontId="4" fillId="38" borderId="17" xfId="71" applyNumberFormat="1" applyFont="1" applyFill="1" applyBorder="1" applyAlignment="1">
      <alignment horizontal="center" vertical="center" wrapText="1"/>
    </xf>
    <xf numFmtId="2" fontId="4" fillId="38" borderId="11" xfId="71" applyNumberFormat="1" applyFont="1" applyFill="1" applyBorder="1" applyAlignment="1">
      <alignment horizontal="center" vertical="center" wrapText="1"/>
    </xf>
    <xf numFmtId="2" fontId="4" fillId="38" borderId="19" xfId="71" applyNumberFormat="1" applyFont="1" applyFill="1" applyBorder="1" applyAlignment="1">
      <alignment horizontal="center" vertical="center" wrapText="1"/>
    </xf>
    <xf numFmtId="173" fontId="4" fillId="35" borderId="11" xfId="71" applyNumberFormat="1" applyFont="1" applyFill="1" applyBorder="1" applyAlignment="1">
      <alignment horizontal="center" vertical="center" wrapText="1"/>
    </xf>
    <xf numFmtId="2" fontId="4" fillId="35" borderId="28" xfId="71" applyNumberFormat="1" applyFont="1" applyFill="1" applyBorder="1" applyAlignment="1">
      <alignment horizontal="center" vertical="center" wrapText="1"/>
    </xf>
    <xf numFmtId="2" fontId="4" fillId="35" borderId="21" xfId="71" applyNumberFormat="1" applyFont="1" applyFill="1" applyBorder="1" applyAlignment="1">
      <alignment horizontal="center" vertical="center" wrapText="1"/>
    </xf>
    <xf numFmtId="2" fontId="21" fillId="7" borderId="11" xfId="0" applyNumberFormat="1" applyFont="1" applyFill="1" applyBorder="1" applyAlignment="1">
      <alignment horizontal="center" vertical="center" wrapText="1"/>
    </xf>
    <xf numFmtId="2" fontId="4" fillId="35" borderId="19" xfId="71" applyNumberFormat="1" applyFont="1" applyFill="1" applyBorder="1" applyAlignment="1">
      <alignment horizontal="center" vertical="center" wrapText="1"/>
    </xf>
    <xf numFmtId="2" fontId="4" fillId="35" borderId="23" xfId="71" applyNumberFormat="1" applyFont="1" applyFill="1" applyBorder="1" applyAlignment="1">
      <alignment horizontal="center" vertical="center" wrapText="1"/>
    </xf>
    <xf numFmtId="2" fontId="4" fillId="38" borderId="27" xfId="71" applyNumberFormat="1" applyFont="1" applyFill="1" applyBorder="1" applyAlignment="1">
      <alignment horizontal="center" vertical="center" wrapText="1"/>
    </xf>
    <xf numFmtId="2" fontId="4" fillId="35" borderId="26" xfId="71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11" fillId="35" borderId="11" xfId="0" applyFont="1" applyFill="1" applyBorder="1" applyAlignment="1">
      <alignment horizontal="center" vertical="center"/>
    </xf>
    <xf numFmtId="0" fontId="8" fillId="35" borderId="11" xfId="71" applyNumberFormat="1" applyFont="1" applyFill="1" applyBorder="1" applyAlignment="1">
      <alignment horizontal="center" vertical="center" wrapText="1"/>
    </xf>
    <xf numFmtId="2" fontId="7" fillId="35" borderId="11" xfId="71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vertical="top" wrapText="1"/>
    </xf>
    <xf numFmtId="0" fontId="11" fillId="35" borderId="15" xfId="0" applyFont="1" applyFill="1" applyBorder="1" applyAlignment="1">
      <alignment horizontal="center" vertical="center" wrapText="1"/>
    </xf>
    <xf numFmtId="0" fontId="110" fillId="35" borderId="11" xfId="0" applyFont="1" applyFill="1" applyBorder="1" applyAlignment="1">
      <alignment horizontal="center" vertical="center"/>
    </xf>
    <xf numFmtId="4" fontId="11" fillId="32" borderId="12" xfId="0" applyNumberFormat="1" applyFont="1" applyFill="1" applyBorder="1" applyAlignment="1">
      <alignment horizontal="center" vertical="center" shrinkToFit="1"/>
    </xf>
    <xf numFmtId="0" fontId="9" fillId="0" borderId="11" xfId="60" applyFont="1" applyBorder="1" applyAlignment="1">
      <alignment horizontal="center" vertical="center" wrapText="1"/>
      <protection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distributed" wrapText="1"/>
    </xf>
    <xf numFmtId="0" fontId="12" fillId="0" borderId="15" xfId="0" applyFont="1" applyFill="1" applyBorder="1" applyAlignment="1">
      <alignment horizontal="center" vertical="center" wrapText="1"/>
    </xf>
    <xf numFmtId="0" fontId="12" fillId="39" borderId="11" xfId="0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" fontId="21" fillId="39" borderId="11" xfId="0" applyNumberFormat="1" applyFont="1" applyFill="1" applyBorder="1" applyAlignment="1">
      <alignment horizontal="center" vertical="center" shrinkToFit="1"/>
    </xf>
    <xf numFmtId="0" fontId="12" fillId="40" borderId="11" xfId="0" applyFont="1" applyFill="1" applyBorder="1" applyAlignment="1">
      <alignment horizontal="center" vertical="center" shrinkToFit="1"/>
    </xf>
    <xf numFmtId="0" fontId="12" fillId="40" borderId="11" xfId="0" applyFont="1" applyFill="1" applyBorder="1" applyAlignment="1">
      <alignment horizontal="center" vertical="center" wrapText="1"/>
    </xf>
    <xf numFmtId="4" fontId="21" fillId="40" borderId="11" xfId="0" applyNumberFormat="1" applyFont="1" applyFill="1" applyBorder="1" applyAlignment="1">
      <alignment horizontal="center" vertical="center" shrinkToFit="1"/>
    </xf>
    <xf numFmtId="0" fontId="12" fillId="7" borderId="11" xfId="0" applyFont="1" applyFill="1" applyBorder="1" applyAlignment="1">
      <alignment horizontal="center" vertical="center" wrapText="1"/>
    </xf>
    <xf numFmtId="4" fontId="21" fillId="7" borderId="11" xfId="0" applyNumberFormat="1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4" fontId="21" fillId="35" borderId="11" xfId="0" applyNumberFormat="1" applyFont="1" applyFill="1" applyBorder="1" applyAlignment="1">
      <alignment horizontal="center" vertical="center" shrinkToFit="1"/>
    </xf>
    <xf numFmtId="4" fontId="4" fillId="32" borderId="11" xfId="0" applyNumberFormat="1" applyFont="1" applyFill="1" applyBorder="1" applyAlignment="1">
      <alignment horizontal="center" vertical="center" shrinkToFit="1"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2" fillId="13" borderId="11" xfId="0" applyFont="1" applyFill="1" applyBorder="1" applyAlignment="1">
      <alignment horizontal="center" vertical="center" shrinkToFit="1"/>
    </xf>
    <xf numFmtId="0" fontId="21" fillId="13" borderId="11" xfId="43" applyFont="1" applyFill="1" applyBorder="1" applyAlignment="1" applyProtection="1">
      <alignment horizontal="center" vertical="center" wrapText="1"/>
      <protection/>
    </xf>
    <xf numFmtId="4" fontId="21" fillId="13" borderId="11" xfId="0" applyNumberFormat="1" applyFont="1" applyFill="1" applyBorder="1" applyAlignment="1">
      <alignment horizontal="center" vertical="center" shrinkToFit="1"/>
    </xf>
    <xf numFmtId="0" fontId="12" fillId="0" borderId="11" xfId="43" applyFont="1" applyBorder="1" applyAlignment="1" applyProtection="1">
      <alignment horizontal="center" vertical="center" wrapText="1"/>
      <protection/>
    </xf>
    <xf numFmtId="4" fontId="21" fillId="32" borderId="11" xfId="0" applyNumberFormat="1" applyFont="1" applyFill="1" applyBorder="1" applyAlignment="1">
      <alignment horizontal="center" vertical="center" shrinkToFit="1"/>
    </xf>
    <xf numFmtId="0" fontId="12" fillId="13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shrinkToFit="1"/>
    </xf>
    <xf numFmtId="4" fontId="21" fillId="7" borderId="12" xfId="0" applyNumberFormat="1" applyFont="1" applyFill="1" applyBorder="1" applyAlignment="1">
      <alignment horizontal="center" vertical="center" shrinkToFit="1"/>
    </xf>
    <xf numFmtId="0" fontId="11" fillId="32" borderId="12" xfId="0" applyFont="1" applyFill="1" applyBorder="1" applyAlignment="1">
      <alignment horizontal="center" vertical="center" wrapText="1"/>
    </xf>
    <xf numFmtId="4" fontId="4" fillId="32" borderId="12" xfId="0" applyNumberFormat="1" applyFont="1" applyFill="1" applyBorder="1" applyAlignment="1">
      <alignment horizontal="center" vertical="center" shrinkToFit="1"/>
    </xf>
    <xf numFmtId="4" fontId="4" fillId="7" borderId="11" xfId="0" applyNumberFormat="1" applyFont="1" applyFill="1" applyBorder="1" applyAlignment="1">
      <alignment horizontal="center" vertical="center" shrinkToFit="1"/>
    </xf>
    <xf numFmtId="4" fontId="4" fillId="35" borderId="11" xfId="0" applyNumberFormat="1" applyFont="1" applyFill="1" applyBorder="1" applyAlignment="1">
      <alignment horizontal="center" vertical="center" shrinkToFit="1"/>
    </xf>
    <xf numFmtId="172" fontId="4" fillId="32" borderId="11" xfId="0" applyNumberFormat="1" applyFont="1" applyFill="1" applyBorder="1" applyAlignment="1">
      <alignment horizontal="center" vertical="center" shrinkToFit="1"/>
    </xf>
    <xf numFmtId="172" fontId="4" fillId="35" borderId="11" xfId="0" applyNumberFormat="1" applyFont="1" applyFill="1" applyBorder="1" applyAlignment="1">
      <alignment horizontal="center" vertical="center" shrinkToFit="1"/>
    </xf>
    <xf numFmtId="0" fontId="11" fillId="32" borderId="12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4" fontId="4" fillId="7" borderId="12" xfId="0" applyNumberFormat="1" applyFont="1" applyFill="1" applyBorder="1" applyAlignment="1">
      <alignment horizontal="center" vertical="center" shrinkToFit="1"/>
    </xf>
    <xf numFmtId="172" fontId="4" fillId="32" borderId="12" xfId="0" applyNumberFormat="1" applyFont="1" applyFill="1" applyBorder="1" applyAlignment="1">
      <alignment horizontal="center" vertical="center" shrinkToFit="1"/>
    </xf>
    <xf numFmtId="0" fontId="12" fillId="13" borderId="12" xfId="0" applyFont="1" applyFill="1" applyBorder="1" applyAlignment="1">
      <alignment horizontal="center" vertical="center" shrinkToFit="1"/>
    </xf>
    <xf numFmtId="0" fontId="12" fillId="13" borderId="12" xfId="0" applyFont="1" applyFill="1" applyBorder="1" applyAlignment="1">
      <alignment horizontal="center" vertical="center" wrapText="1"/>
    </xf>
    <xf numFmtId="172" fontId="21" fillId="13" borderId="12" xfId="0" applyNumberFormat="1" applyFont="1" applyFill="1" applyBorder="1" applyAlignment="1">
      <alignment horizontal="center" vertical="center" shrinkToFit="1"/>
    </xf>
    <xf numFmtId="172" fontId="34" fillId="32" borderId="12" xfId="0" applyNumberFormat="1" applyFont="1" applyFill="1" applyBorder="1" applyAlignment="1">
      <alignment horizontal="left" vertical="center" shrinkToFit="1"/>
    </xf>
    <xf numFmtId="172" fontId="21" fillId="13" borderId="11" xfId="0" applyNumberFormat="1" applyFont="1" applyFill="1" applyBorder="1" applyAlignment="1">
      <alignment horizontal="center" vertical="center" shrinkToFit="1"/>
    </xf>
    <xf numFmtId="0" fontId="14" fillId="41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shrinkToFit="1"/>
    </xf>
    <xf numFmtId="0" fontId="14" fillId="41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shrinkToFit="1"/>
    </xf>
    <xf numFmtId="0" fontId="11" fillId="35" borderId="11" xfId="0" applyFont="1" applyFill="1" applyBorder="1" applyAlignment="1">
      <alignment horizontal="center" vertical="center" shrinkToFit="1"/>
    </xf>
    <xf numFmtId="4" fontId="4" fillId="35" borderId="12" xfId="0" applyNumberFormat="1" applyFont="1" applyFill="1" applyBorder="1" applyAlignment="1">
      <alignment horizontal="center" vertical="center" shrinkToFit="1"/>
    </xf>
    <xf numFmtId="0" fontId="111" fillId="35" borderId="11" xfId="0" applyFont="1" applyFill="1" applyBorder="1" applyAlignment="1">
      <alignment horizontal="center" vertical="center" wrapText="1"/>
    </xf>
    <xf numFmtId="49" fontId="24" fillId="35" borderId="11" xfId="0" applyNumberFormat="1" applyFont="1" applyFill="1" applyBorder="1" applyAlignment="1">
      <alignment horizontal="center" vertical="center" wrapText="1"/>
    </xf>
    <xf numFmtId="0" fontId="34" fillId="32" borderId="12" xfId="0" applyFont="1" applyFill="1" applyBorder="1" applyAlignment="1">
      <alignment horizontal="left" vertical="center" wrapText="1"/>
    </xf>
    <xf numFmtId="4" fontId="9" fillId="32" borderId="12" xfId="0" applyNumberFormat="1" applyFont="1" applyFill="1" applyBorder="1" applyAlignment="1">
      <alignment horizontal="left" vertical="center" shrinkToFit="1"/>
    </xf>
    <xf numFmtId="4" fontId="9" fillId="32" borderId="11" xfId="0" applyNumberFormat="1" applyFont="1" applyFill="1" applyBorder="1" applyAlignment="1">
      <alignment horizontal="left" vertical="center" shrinkToFit="1"/>
    </xf>
    <xf numFmtId="0" fontId="12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wrapText="1"/>
    </xf>
    <xf numFmtId="0" fontId="12" fillId="13" borderId="11" xfId="56" applyNumberFormat="1" applyFont="1" applyFill="1" applyBorder="1" applyAlignment="1">
      <alignment horizontal="center" vertical="center" wrapText="1"/>
      <protection/>
    </xf>
    <xf numFmtId="4" fontId="100" fillId="13" borderId="12" xfId="0" applyNumberFormat="1" applyFont="1" applyFill="1" applyBorder="1" applyAlignment="1">
      <alignment horizontal="center" vertical="center" shrinkToFit="1"/>
    </xf>
    <xf numFmtId="4" fontId="100" fillId="32" borderId="12" xfId="0" applyNumberFormat="1" applyFont="1" applyFill="1" applyBorder="1" applyAlignment="1">
      <alignment horizontal="center" vertical="center" shrinkToFit="1"/>
    </xf>
    <xf numFmtId="4" fontId="112" fillId="13" borderId="12" xfId="0" applyNumberFormat="1" applyFont="1" applyFill="1" applyBorder="1" applyAlignment="1">
      <alignment horizontal="center" vertical="center" shrinkToFit="1"/>
    </xf>
    <xf numFmtId="0" fontId="11" fillId="35" borderId="12" xfId="0" applyFont="1" applyFill="1" applyBorder="1" applyAlignment="1">
      <alignment horizontal="center" vertical="center" shrinkToFit="1"/>
    </xf>
    <xf numFmtId="4" fontId="21" fillId="35" borderId="12" xfId="0" applyNumberFormat="1" applyFont="1" applyFill="1" applyBorder="1" applyAlignment="1">
      <alignment horizontal="center" vertical="center" shrinkToFit="1"/>
    </xf>
    <xf numFmtId="0" fontId="12" fillId="39" borderId="12" xfId="0" applyFont="1" applyFill="1" applyBorder="1" applyAlignment="1">
      <alignment vertical="center" wrapText="1"/>
    </xf>
    <xf numFmtId="0" fontId="12" fillId="39" borderId="12" xfId="0" applyFont="1" applyFill="1" applyBorder="1" applyAlignment="1">
      <alignment horizontal="center" vertical="center" wrapText="1"/>
    </xf>
    <xf numFmtId="4" fontId="21" fillId="39" borderId="12" xfId="0" applyNumberFormat="1" applyFont="1" applyFill="1" applyBorder="1" applyAlignment="1">
      <alignment horizontal="center" vertical="center" shrinkToFit="1"/>
    </xf>
    <xf numFmtId="0" fontId="14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11" fillId="32" borderId="0" xfId="0" applyFont="1" applyFill="1" applyAlignment="1">
      <alignment vertical="center" wrapText="1"/>
    </xf>
    <xf numFmtId="0" fontId="11" fillId="32" borderId="0" xfId="0" applyFont="1" applyFill="1" applyAlignment="1">
      <alignment horizontal="center" vertical="center" wrapText="1"/>
    </xf>
    <xf numFmtId="0" fontId="11" fillId="0" borderId="0" xfId="43" applyFont="1" applyAlignment="1" applyProtection="1">
      <alignment horizontal="center" wrapText="1"/>
      <protection/>
    </xf>
    <xf numFmtId="4" fontId="14" fillId="0" borderId="0" xfId="0" applyNumberFormat="1" applyFont="1" applyAlignment="1">
      <alignment/>
    </xf>
    <xf numFmtId="0" fontId="113" fillId="0" borderId="0" xfId="0" applyFont="1" applyAlignment="1">
      <alignment horizontal="center" vertical="center" wrapText="1"/>
    </xf>
    <xf numFmtId="172" fontId="21" fillId="35" borderId="1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9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shrinkToFit="1"/>
    </xf>
    <xf numFmtId="2" fontId="8" fillId="0" borderId="11" xfId="0" applyNumberFormat="1" applyFont="1" applyFill="1" applyBorder="1" applyAlignment="1">
      <alignment horizontal="center" vertical="center" wrapText="1"/>
    </xf>
    <xf numFmtId="49" fontId="8" fillId="0" borderId="11" xfId="70" applyNumberFormat="1" applyFont="1" applyFill="1" applyBorder="1" applyAlignment="1">
      <alignment horizontal="center" vertical="center" shrinkToFit="1"/>
    </xf>
    <xf numFmtId="171" fontId="6" fillId="0" borderId="11" xfId="7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9" fillId="0" borderId="11" xfId="70" applyNumberFormat="1" applyFont="1" applyFill="1" applyBorder="1" applyAlignment="1">
      <alignment horizontal="center" vertical="distributed"/>
    </xf>
    <xf numFmtId="49" fontId="9" fillId="0" borderId="11" xfId="7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170" fontId="37" fillId="0" borderId="0" xfId="44" applyFont="1" applyAlignment="1">
      <alignment/>
    </xf>
    <xf numFmtId="49" fontId="8" fillId="0" borderId="11" xfId="70" applyNumberFormat="1" applyFont="1" applyFill="1" applyBorder="1" applyAlignment="1">
      <alignment horizontal="center" vertical="distributed"/>
    </xf>
    <xf numFmtId="0" fontId="38" fillId="0" borderId="0" xfId="0" applyFont="1" applyAlignment="1">
      <alignment/>
    </xf>
    <xf numFmtId="171" fontId="9" fillId="0" borderId="11" xfId="70" applyNumberFormat="1" applyFont="1" applyFill="1" applyBorder="1" applyAlignment="1">
      <alignment horizontal="center" vertical="distributed" shrinkToFit="1"/>
    </xf>
    <xf numFmtId="0" fontId="14" fillId="0" borderId="0" xfId="0" applyFont="1" applyFill="1" applyAlignment="1">
      <alignment horizontal="center"/>
    </xf>
    <xf numFmtId="171" fontId="14" fillId="0" borderId="0" xfId="70" applyFont="1" applyFill="1" applyAlignment="1">
      <alignment horizontal="center"/>
    </xf>
    <xf numFmtId="171" fontId="14" fillId="0" borderId="0" xfId="70" applyFont="1" applyAlignment="1">
      <alignment/>
    </xf>
    <xf numFmtId="0" fontId="14" fillId="0" borderId="0" xfId="0" applyFont="1" applyFill="1" applyAlignment="1">
      <alignment/>
    </xf>
    <xf numFmtId="4" fontId="4" fillId="35" borderId="11" xfId="0" applyNumberFormat="1" applyFont="1" applyFill="1" applyBorder="1" applyAlignment="1">
      <alignment horizontal="left" vertical="center" shrinkToFit="1"/>
    </xf>
    <xf numFmtId="172" fontId="21" fillId="7" borderId="11" xfId="0" applyNumberFormat="1" applyFont="1" applyFill="1" applyBorder="1" applyAlignment="1">
      <alignment horizontal="center" vertical="center" shrinkToFit="1"/>
    </xf>
    <xf numFmtId="172" fontId="4" fillId="7" borderId="11" xfId="0" applyNumberFormat="1" applyFont="1" applyFill="1" applyBorder="1" applyAlignment="1">
      <alignment horizontal="center" vertical="center" shrinkToFit="1"/>
    </xf>
    <xf numFmtId="0" fontId="114" fillId="0" borderId="0" xfId="0" applyFont="1" applyAlignment="1">
      <alignment horizontal="center" vertical="center" wrapText="1"/>
    </xf>
    <xf numFmtId="0" fontId="114" fillId="0" borderId="11" xfId="0" applyFont="1" applyBorder="1" applyAlignment="1">
      <alignment horizontal="center" vertical="center" wrapText="1"/>
    </xf>
    <xf numFmtId="2" fontId="9" fillId="0" borderId="18" xfId="71" applyNumberFormat="1" applyFont="1" applyFill="1" applyBorder="1" applyAlignment="1">
      <alignment horizontal="center" vertical="center" wrapText="1"/>
    </xf>
    <xf numFmtId="2" fontId="112" fillId="35" borderId="11" xfId="71" applyNumberFormat="1" applyFont="1" applyFill="1" applyBorder="1" applyAlignment="1">
      <alignment horizontal="center" vertical="center" wrapText="1"/>
    </xf>
    <xf numFmtId="2" fontId="100" fillId="35" borderId="28" xfId="71" applyNumberFormat="1" applyFont="1" applyFill="1" applyBorder="1" applyAlignment="1">
      <alignment horizontal="center" vertical="center" wrapText="1"/>
    </xf>
    <xf numFmtId="2" fontId="112" fillId="35" borderId="11" xfId="0" applyNumberFormat="1" applyFont="1" applyFill="1" applyBorder="1" applyAlignment="1">
      <alignment horizontal="center" vertical="center" wrapText="1"/>
    </xf>
    <xf numFmtId="2" fontId="100" fillId="35" borderId="11" xfId="0" applyNumberFormat="1" applyFont="1" applyFill="1" applyBorder="1" applyAlignment="1">
      <alignment horizontal="center" vertical="center" wrapText="1"/>
    </xf>
    <xf numFmtId="2" fontId="100" fillId="38" borderId="19" xfId="71" applyNumberFormat="1" applyFont="1" applyFill="1" applyBorder="1" applyAlignment="1">
      <alignment horizontal="center" vertical="center" wrapText="1"/>
    </xf>
    <xf numFmtId="2" fontId="100" fillId="38" borderId="11" xfId="71" applyNumberFormat="1" applyFont="1" applyFill="1" applyBorder="1" applyAlignment="1">
      <alignment horizontal="center" vertical="center" wrapText="1"/>
    </xf>
    <xf numFmtId="171" fontId="11" fillId="0" borderId="0" xfId="0" applyNumberFormat="1" applyFont="1" applyAlignment="1">
      <alignment/>
    </xf>
    <xf numFmtId="49" fontId="5" fillId="0" borderId="12" xfId="61" applyNumberFormat="1" applyFont="1" applyFill="1" applyBorder="1" applyAlignment="1">
      <alignment horizontal="center" vertical="center" wrapText="1"/>
      <protection/>
    </xf>
    <xf numFmtId="49" fontId="5" fillId="0" borderId="12" xfId="61" applyNumberFormat="1" applyFont="1" applyFill="1" applyBorder="1" applyAlignment="1">
      <alignment horizontal="center" vertical="center"/>
      <protection/>
    </xf>
    <xf numFmtId="0" fontId="5" fillId="0" borderId="18" xfId="61" applyFont="1" applyFill="1" applyBorder="1" applyAlignment="1">
      <alignment horizontal="center" wrapText="1"/>
      <protection/>
    </xf>
    <xf numFmtId="0" fontId="5" fillId="0" borderId="12" xfId="61" applyFont="1" applyFill="1" applyBorder="1" applyAlignment="1">
      <alignment horizontal="center"/>
      <protection/>
    </xf>
    <xf numFmtId="0" fontId="5" fillId="0" borderId="31" xfId="61" applyFont="1" applyFill="1" applyBorder="1" applyAlignment="1">
      <alignment horizontal="center" vertical="center" wrapText="1"/>
      <protection/>
    </xf>
    <xf numFmtId="0" fontId="5" fillId="0" borderId="32" xfId="61" applyFont="1" applyFill="1" applyBorder="1" applyAlignment="1">
      <alignment horizontal="center" vertical="center" wrapText="1"/>
      <protection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5" fillId="0" borderId="33" xfId="61" applyFont="1" applyFill="1" applyBorder="1" applyAlignment="1">
      <alignment horizontal="center" vertical="center" wrapText="1"/>
      <protection/>
    </xf>
    <xf numFmtId="0" fontId="5" fillId="0" borderId="16" xfId="61" applyFont="1" applyFill="1" applyBorder="1" applyAlignment="1">
      <alignment horizontal="center" vertical="center" wrapText="1"/>
      <protection/>
    </xf>
    <xf numFmtId="0" fontId="6" fillId="0" borderId="11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34" xfId="6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Fill="1" applyBorder="1" applyAlignment="1">
      <alignment horizontal="left" wrapText="1"/>
      <protection/>
    </xf>
    <xf numFmtId="0" fontId="5" fillId="0" borderId="35" xfId="61" applyFont="1" applyFill="1" applyBorder="1" applyAlignment="1">
      <alignment horizontal="left" wrapText="1"/>
      <protection/>
    </xf>
    <xf numFmtId="0" fontId="5" fillId="0" borderId="15" xfId="61" applyFont="1" applyFill="1" applyBorder="1" applyAlignment="1">
      <alignment horizontal="left" wrapText="1"/>
      <protection/>
    </xf>
    <xf numFmtId="0" fontId="12" fillId="0" borderId="14" xfId="61" applyFont="1" applyFill="1" applyBorder="1" applyAlignment="1">
      <alignment horizontal="left" vertical="center"/>
      <protection/>
    </xf>
    <xf numFmtId="0" fontId="12" fillId="0" borderId="35" xfId="61" applyFont="1" applyFill="1" applyBorder="1" applyAlignment="1">
      <alignment horizontal="left" vertical="center"/>
      <protection/>
    </xf>
    <xf numFmtId="0" fontId="12" fillId="0" borderId="15" xfId="61" applyFont="1" applyFill="1" applyBorder="1" applyAlignment="1">
      <alignment horizontal="left" vertical="center"/>
      <protection/>
    </xf>
    <xf numFmtId="49" fontId="5" fillId="0" borderId="14" xfId="61" applyNumberFormat="1" applyFont="1" applyBorder="1" applyAlignment="1">
      <alignment vertical="center" wrapText="1"/>
      <protection/>
    </xf>
    <xf numFmtId="49" fontId="5" fillId="0" borderId="15" xfId="61" applyNumberFormat="1" applyFont="1" applyBorder="1" applyAlignment="1">
      <alignment vertical="center"/>
      <protection/>
    </xf>
    <xf numFmtId="0" fontId="6" fillId="0" borderId="0" xfId="61" applyFont="1" applyFill="1" applyAlignment="1">
      <alignment horizontal="left" wrapText="1"/>
      <protection/>
    </xf>
    <xf numFmtId="0" fontId="6" fillId="0" borderId="0" xfId="61" applyFont="1" applyFill="1" applyAlignment="1">
      <alignment horizontal="left"/>
      <protection/>
    </xf>
    <xf numFmtId="0" fontId="5" fillId="0" borderId="11" xfId="61" applyFont="1" applyFill="1" applyBorder="1" applyAlignment="1">
      <alignment horizontal="center" wrapText="1"/>
      <protection/>
    </xf>
    <xf numFmtId="0" fontId="5" fillId="0" borderId="11" xfId="61" applyFont="1" applyFill="1" applyBorder="1" applyAlignment="1">
      <alignment horizontal="center"/>
      <protection/>
    </xf>
    <xf numFmtId="0" fontId="6" fillId="0" borderId="0" xfId="61" applyFont="1" applyBorder="1" applyAlignment="1">
      <alignment horizontal="left" wrapText="1"/>
      <protection/>
    </xf>
    <xf numFmtId="0" fontId="6" fillId="0" borderId="0" xfId="61" applyFont="1" applyBorder="1" applyAlignment="1">
      <alignment horizontal="left"/>
      <protection/>
    </xf>
    <xf numFmtId="0" fontId="5" fillId="0" borderId="18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left" wrapText="1"/>
      <protection/>
    </xf>
    <xf numFmtId="0" fontId="5" fillId="0" borderId="0" xfId="61" applyFont="1" applyFill="1" applyAlignment="1">
      <alignment horizontal="left"/>
      <protection/>
    </xf>
    <xf numFmtId="0" fontId="6" fillId="0" borderId="0" xfId="61" applyFont="1" applyAlignment="1">
      <alignment horizontal="center" wrapText="1"/>
      <protection/>
    </xf>
    <xf numFmtId="0" fontId="6" fillId="0" borderId="0" xfId="61" applyFont="1" applyAlignment="1">
      <alignment horizontal="center"/>
      <protection/>
    </xf>
    <xf numFmtId="0" fontId="11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19" fillId="0" borderId="0" xfId="0" applyFont="1" applyFill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right" vertical="distributed" wrapText="1"/>
    </xf>
    <xf numFmtId="0" fontId="0" fillId="0" borderId="0" xfId="0" applyFont="1" applyAlignment="1">
      <alignment horizontal="right" wrapText="1"/>
    </xf>
    <xf numFmtId="0" fontId="8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top" wrapText="1"/>
    </xf>
    <xf numFmtId="0" fontId="12" fillId="0" borderId="33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right" vertical="center" wrapText="1"/>
    </xf>
    <xf numFmtId="0" fontId="12" fillId="32" borderId="0" xfId="0" applyFont="1" applyFill="1" applyBorder="1" applyAlignment="1">
      <alignment horizontal="center" vertical="center" wrapText="1"/>
    </xf>
    <xf numFmtId="0" fontId="11" fillId="32" borderId="33" xfId="0" applyFont="1" applyFill="1" applyBorder="1" applyAlignment="1">
      <alignment horizontal="right" vertical="center"/>
    </xf>
    <xf numFmtId="49" fontId="9" fillId="32" borderId="18" xfId="0" applyNumberFormat="1" applyFont="1" applyFill="1" applyBorder="1" applyAlignment="1">
      <alignment horizontal="center" vertical="center" wrapText="1" shrinkToFit="1"/>
    </xf>
    <xf numFmtId="49" fontId="9" fillId="32" borderId="24" xfId="0" applyNumberFormat="1" applyFont="1" applyFill="1" applyBorder="1" applyAlignment="1">
      <alignment horizontal="center" vertical="center" wrapText="1" shrinkToFit="1"/>
    </xf>
    <xf numFmtId="49" fontId="11" fillId="32" borderId="18" xfId="0" applyNumberFormat="1" applyFont="1" applyFill="1" applyBorder="1" applyAlignment="1">
      <alignment horizontal="center" vertical="center" wrapText="1" shrinkToFit="1"/>
    </xf>
    <xf numFmtId="49" fontId="11" fillId="32" borderId="24" xfId="0" applyNumberFormat="1" applyFont="1" applyFill="1" applyBorder="1" applyAlignment="1">
      <alignment horizontal="center" vertical="center" wrapText="1" shrinkToFit="1"/>
    </xf>
    <xf numFmtId="0" fontId="11" fillId="32" borderId="11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distributed" wrapText="1"/>
    </xf>
    <xf numFmtId="0" fontId="0" fillId="0" borderId="35" xfId="0" applyBorder="1" applyAlignment="1">
      <alignment horizontal="center" vertical="distributed" wrapText="1"/>
    </xf>
    <xf numFmtId="0" fontId="11" fillId="0" borderId="35" xfId="0" applyFont="1" applyFill="1" applyBorder="1" applyAlignment="1">
      <alignment horizontal="center" vertical="distributed" wrapText="1"/>
    </xf>
    <xf numFmtId="0" fontId="11" fillId="0" borderId="15" xfId="0" applyFont="1" applyFill="1" applyBorder="1" applyAlignment="1">
      <alignment horizontal="center" vertical="distributed" wrapText="1"/>
    </xf>
    <xf numFmtId="0" fontId="0" fillId="0" borderId="3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/>
    </xf>
    <xf numFmtId="49" fontId="11" fillId="32" borderId="12" xfId="0" applyNumberFormat="1" applyFont="1" applyFill="1" applyBorder="1" applyAlignment="1">
      <alignment horizontal="center" vertical="center" wrapText="1" shrinkToFit="1"/>
    </xf>
    <xf numFmtId="0" fontId="20" fillId="0" borderId="18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0" xfId="0" applyFont="1" applyFill="1" applyAlignment="1">
      <alignment horizontal="right" vertical="distributed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[0] 2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Обычный 4 2" xfId="59"/>
    <cellStyle name="Обычный 5" xfId="60"/>
    <cellStyle name="Обычный_Лист1" xfId="61"/>
    <cellStyle name="Обычный_Приложение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[0] 2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5759555/entry/0" TargetMode="External" /><Relationship Id="rId2" Type="http://schemas.openxmlformats.org/officeDocument/2006/relationships/hyperlink" Target="https://internet.garant.ru/#/document/5759555/entry/0" TargetMode="External" /><Relationship Id="rId3" Type="http://schemas.openxmlformats.org/officeDocument/2006/relationships/hyperlink" Target="https://internet.garant.ru/#/document/5759555/entry/0" TargetMode="External" /><Relationship Id="rId4" Type="http://schemas.openxmlformats.org/officeDocument/2006/relationships/hyperlink" Target="https://internet.garant.ru/#/document/5759555/entry/0" TargetMode="Externa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1" customWidth="1"/>
    <col min="2" max="2" width="8.88671875" style="1" customWidth="1"/>
    <col min="3" max="3" width="6.4453125" style="1" customWidth="1"/>
    <col min="4" max="4" width="10.77734375" style="1" customWidth="1"/>
    <col min="5" max="5" width="8.77734375" style="1" customWidth="1"/>
    <col min="6" max="6" width="8.5546875" style="1" customWidth="1"/>
    <col min="7" max="7" width="8.88671875" style="1" customWidth="1"/>
    <col min="8" max="8" width="11.99609375" style="1" customWidth="1"/>
    <col min="9" max="9" width="11.21484375" style="1" customWidth="1"/>
    <col min="10" max="10" width="12.10546875" style="1" customWidth="1"/>
  </cols>
  <sheetData>
    <row r="1" spans="1:10" ht="19.5" customHeight="1">
      <c r="A1" s="2"/>
      <c r="B1" s="2"/>
      <c r="C1" s="2"/>
      <c r="D1" s="2"/>
      <c r="E1" s="2"/>
      <c r="F1" s="2"/>
      <c r="G1" s="2"/>
      <c r="H1" s="562" t="s">
        <v>16</v>
      </c>
      <c r="I1" s="562"/>
      <c r="J1" s="562"/>
    </row>
    <row r="2" spans="1:10" ht="34.5" customHeight="1">
      <c r="A2" s="2"/>
      <c r="B2" s="2"/>
      <c r="C2" s="2"/>
      <c r="D2" s="2"/>
      <c r="E2" s="2"/>
      <c r="F2" s="2"/>
      <c r="G2" s="569" t="s">
        <v>43</v>
      </c>
      <c r="H2" s="570"/>
      <c r="I2" s="570"/>
      <c r="J2" s="570"/>
    </row>
    <row r="3" spans="1:10" ht="19.5" customHeight="1">
      <c r="A3" s="2"/>
      <c r="B3" s="2"/>
      <c r="C3" s="2"/>
      <c r="D3" s="2"/>
      <c r="E3" s="2"/>
      <c r="F3" s="2"/>
      <c r="G3" s="562" t="s">
        <v>27</v>
      </c>
      <c r="H3" s="562"/>
      <c r="I3" s="562"/>
      <c r="J3" s="562"/>
    </row>
    <row r="4" spans="1:10" ht="19.5" customHeight="1">
      <c r="A4" s="2"/>
      <c r="B4" s="2"/>
      <c r="C4" s="2"/>
      <c r="D4" s="2"/>
      <c r="E4" s="2"/>
      <c r="F4" s="2"/>
      <c r="G4" s="562" t="s">
        <v>45</v>
      </c>
      <c r="H4" s="562"/>
      <c r="I4" s="562"/>
      <c r="J4" s="562"/>
    </row>
    <row r="5" spans="1:10" ht="15">
      <c r="A5" s="2"/>
      <c r="B5" s="2"/>
      <c r="C5" s="2"/>
      <c r="D5" s="2"/>
      <c r="E5" s="2"/>
      <c r="F5" s="2"/>
      <c r="G5" s="562" t="s">
        <v>26</v>
      </c>
      <c r="H5" s="562"/>
      <c r="I5" s="562" t="s">
        <v>42</v>
      </c>
      <c r="J5" s="562"/>
    </row>
    <row r="6" spans="1:10" ht="15" hidden="1">
      <c r="A6" s="2"/>
      <c r="B6" s="2"/>
      <c r="C6" s="2"/>
      <c r="D6" s="2"/>
      <c r="E6" s="2"/>
      <c r="F6" s="2"/>
      <c r="G6" s="2"/>
      <c r="H6" s="2"/>
      <c r="I6" s="3"/>
      <c r="J6" s="4"/>
    </row>
    <row r="7" spans="1:10" ht="59.25" customHeight="1">
      <c r="A7" s="571" t="s">
        <v>44</v>
      </c>
      <c r="B7" s="572"/>
      <c r="C7" s="572"/>
      <c r="D7" s="572"/>
      <c r="E7" s="572"/>
      <c r="F7" s="572"/>
      <c r="G7" s="572"/>
      <c r="H7" s="572"/>
      <c r="I7" s="572"/>
      <c r="J7" s="57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>
      <c r="A9" s="5" t="s">
        <v>22</v>
      </c>
      <c r="B9" s="565" t="s">
        <v>47</v>
      </c>
      <c r="C9" s="566"/>
      <c r="D9" s="566"/>
      <c r="E9" s="566"/>
      <c r="F9" s="566"/>
      <c r="G9" s="566"/>
      <c r="H9" s="566"/>
      <c r="I9" s="566"/>
      <c r="J9" s="566"/>
    </row>
    <row r="10" spans="1:10" ht="30.75" customHeight="1">
      <c r="A10" s="550" t="s">
        <v>25</v>
      </c>
      <c r="B10" s="552" t="s">
        <v>17</v>
      </c>
      <c r="C10" s="552"/>
      <c r="D10" s="552" t="s">
        <v>18</v>
      </c>
      <c r="E10" s="549" t="s">
        <v>39</v>
      </c>
      <c r="F10" s="549"/>
      <c r="G10" s="549"/>
      <c r="H10" s="549"/>
      <c r="I10" s="567" t="s">
        <v>19</v>
      </c>
      <c r="J10" s="567" t="s">
        <v>20</v>
      </c>
    </row>
    <row r="11" spans="1:10" ht="69" customHeight="1" thickBot="1">
      <c r="A11" s="551"/>
      <c r="B11" s="552"/>
      <c r="C11" s="552"/>
      <c r="D11" s="552"/>
      <c r="E11" s="6" t="s">
        <v>36</v>
      </c>
      <c r="F11" s="6" t="s">
        <v>37</v>
      </c>
      <c r="G11" s="6" t="s">
        <v>38</v>
      </c>
      <c r="H11" s="6" t="s">
        <v>48</v>
      </c>
      <c r="I11" s="568"/>
      <c r="J11" s="568"/>
    </row>
    <row r="12" spans="1:10" ht="167.25" customHeight="1">
      <c r="A12" s="7" t="s">
        <v>21</v>
      </c>
      <c r="B12" s="539" t="s">
        <v>24</v>
      </c>
      <c r="C12" s="540"/>
      <c r="D12" s="8" t="s">
        <v>28</v>
      </c>
      <c r="E12" s="8"/>
      <c r="F12" s="9"/>
      <c r="G12" s="9"/>
      <c r="H12" s="9"/>
      <c r="I12" s="10" t="s">
        <v>29</v>
      </c>
      <c r="J12" s="11" t="s">
        <v>30</v>
      </c>
    </row>
    <row r="13" spans="1:10" ht="30.75" customHeight="1">
      <c r="A13" s="7"/>
      <c r="B13" s="559" t="s">
        <v>31</v>
      </c>
      <c r="C13" s="560"/>
      <c r="D13" s="7"/>
      <c r="E13" s="17" t="s">
        <v>46</v>
      </c>
      <c r="F13" s="18" t="s">
        <v>23</v>
      </c>
      <c r="G13" s="18" t="s">
        <v>23</v>
      </c>
      <c r="H13" s="9" t="s">
        <v>49</v>
      </c>
      <c r="I13" s="12"/>
      <c r="J13" s="13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14"/>
    </row>
    <row r="15" spans="1:10" ht="45.75" customHeight="1">
      <c r="A15" s="15" t="s">
        <v>32</v>
      </c>
      <c r="B15" s="561" t="s">
        <v>51</v>
      </c>
      <c r="C15" s="562"/>
      <c r="D15" s="562"/>
      <c r="E15" s="562"/>
      <c r="F15" s="562"/>
      <c r="G15" s="562"/>
      <c r="H15" s="562"/>
      <c r="I15" s="562"/>
      <c r="J15" s="562"/>
    </row>
    <row r="16" spans="1:10" ht="50.25" customHeight="1">
      <c r="A16" s="543" t="s">
        <v>33</v>
      </c>
      <c r="B16" s="544"/>
      <c r="C16" s="544"/>
      <c r="D16" s="544"/>
      <c r="E16" s="544"/>
      <c r="F16" s="544"/>
      <c r="G16" s="545"/>
      <c r="H16" s="541" t="s">
        <v>40</v>
      </c>
      <c r="I16" s="563" t="s">
        <v>41</v>
      </c>
      <c r="J16" s="563" t="s">
        <v>50</v>
      </c>
    </row>
    <row r="17" spans="1:10" ht="120.75" customHeight="1">
      <c r="A17" s="546"/>
      <c r="B17" s="547"/>
      <c r="C17" s="547"/>
      <c r="D17" s="547"/>
      <c r="E17" s="547"/>
      <c r="F17" s="547"/>
      <c r="G17" s="548"/>
      <c r="H17" s="542"/>
      <c r="I17" s="564"/>
      <c r="J17" s="564"/>
    </row>
    <row r="18" spans="1:10" ht="30" customHeight="1" hidden="1">
      <c r="A18" s="553" t="s">
        <v>34</v>
      </c>
      <c r="B18" s="554"/>
      <c r="C18" s="554"/>
      <c r="D18" s="554"/>
      <c r="E18" s="554"/>
      <c r="F18" s="554"/>
      <c r="G18" s="555"/>
      <c r="H18" s="16"/>
      <c r="I18" s="16"/>
      <c r="J18" s="16"/>
    </row>
    <row r="19" spans="1:10" ht="33.75" customHeight="1">
      <c r="A19" s="556" t="s">
        <v>35</v>
      </c>
      <c r="B19" s="557"/>
      <c r="C19" s="557"/>
      <c r="D19" s="557"/>
      <c r="E19" s="557"/>
      <c r="F19" s="557"/>
      <c r="G19" s="558"/>
      <c r="H19" s="19">
        <v>5800</v>
      </c>
      <c r="I19" s="19">
        <v>5800</v>
      </c>
      <c r="J19" s="19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tabSelected="1" zoomScalePageLayoutView="0" workbookViewId="0" topLeftCell="A163">
      <selection activeCell="D79" sqref="D79"/>
    </sheetView>
  </sheetViews>
  <sheetFormatPr defaultColWidth="8.88671875" defaultRowHeight="12.75"/>
  <cols>
    <col min="1" max="1" width="29.99609375" style="33" customWidth="1"/>
    <col min="2" max="2" width="12.77734375" style="33" customWidth="1"/>
    <col min="3" max="3" width="4.6640625" style="33" customWidth="1"/>
    <col min="4" max="4" width="11.21484375" style="32" customWidth="1"/>
    <col min="5" max="5" width="9.5546875" style="32" customWidth="1"/>
    <col min="6" max="6" width="10.6640625" style="32" customWidth="1"/>
    <col min="7" max="7" width="11.4453125" style="31" bestFit="1" customWidth="1"/>
    <col min="8" max="8" width="10.21484375" style="31" bestFit="1" customWidth="1"/>
    <col min="9" max="9" width="9.3359375" style="31" bestFit="1" customWidth="1"/>
    <col min="10" max="16384" width="8.88671875" style="31" customWidth="1"/>
  </cols>
  <sheetData>
    <row r="1" spans="2:6" ht="126.75" customHeight="1">
      <c r="B1" s="573" t="s">
        <v>644</v>
      </c>
      <c r="C1" s="574"/>
      <c r="D1" s="574"/>
      <c r="E1" s="574"/>
      <c r="F1" s="574"/>
    </row>
    <row r="2" spans="1:6" ht="127.5" customHeight="1">
      <c r="A2" s="575" t="s">
        <v>290</v>
      </c>
      <c r="B2" s="575"/>
      <c r="C2" s="575"/>
      <c r="D2" s="575"/>
      <c r="E2" s="575"/>
      <c r="F2" s="575"/>
    </row>
    <row r="3" spans="1:6" ht="18" customHeight="1">
      <c r="A3" s="576" t="s">
        <v>14</v>
      </c>
      <c r="B3" s="577" t="s">
        <v>55</v>
      </c>
      <c r="C3" s="579" t="s">
        <v>56</v>
      </c>
      <c r="D3" s="581" t="s">
        <v>76</v>
      </c>
      <c r="E3" s="581"/>
      <c r="F3" s="581"/>
    </row>
    <row r="4" spans="1:6" ht="48" customHeight="1">
      <c r="A4" s="576" t="s">
        <v>74</v>
      </c>
      <c r="B4" s="578" t="s">
        <v>74</v>
      </c>
      <c r="C4" s="580" t="s">
        <v>74</v>
      </c>
      <c r="D4" s="225" t="s">
        <v>193</v>
      </c>
      <c r="E4" s="358" t="s">
        <v>291</v>
      </c>
      <c r="F4" s="358" t="s">
        <v>292</v>
      </c>
    </row>
    <row r="5" spans="1:6" ht="42" customHeight="1">
      <c r="A5" s="187" t="s">
        <v>80</v>
      </c>
      <c r="B5" s="188"/>
      <c r="C5" s="189"/>
      <c r="D5" s="243">
        <f>D6+D11+D16+D23+D27+D32+D39+D43+D47+D51+D56+D60+D83+D87+D91+D101+D95+D105+D122</f>
        <v>280729855.69</v>
      </c>
      <c r="E5" s="243">
        <f>E6+E11+E16+E23+E27+E32+E39+E43+E47+E51+E56+E60+E83+E87+E91+E101+E95+E105+E122</f>
        <v>-196139.92000000004</v>
      </c>
      <c r="F5" s="243">
        <f>D5+E5</f>
        <v>280533715.77</v>
      </c>
    </row>
    <row r="6" spans="1:6" ht="39.75" customHeight="1">
      <c r="A6" s="54" t="s">
        <v>91</v>
      </c>
      <c r="B6" s="63" t="s">
        <v>104</v>
      </c>
      <c r="C6" s="97"/>
      <c r="D6" s="226">
        <f>D9+D10</f>
        <v>40605</v>
      </c>
      <c r="E6" s="226">
        <f>E9+E10</f>
        <v>0</v>
      </c>
      <c r="F6" s="260">
        <f aca="true" t="shared" si="0" ref="F6:F69">D6+E6</f>
        <v>40605</v>
      </c>
    </row>
    <row r="7" spans="1:6" s="65" customFormat="1" ht="25.5" customHeight="1">
      <c r="A7" s="285" t="s">
        <v>249</v>
      </c>
      <c r="B7" s="287" t="s">
        <v>252</v>
      </c>
      <c r="C7" s="199"/>
      <c r="D7" s="239">
        <f>D8</f>
        <v>40605</v>
      </c>
      <c r="E7" s="239">
        <f>E8</f>
        <v>0</v>
      </c>
      <c r="F7" s="355">
        <f t="shared" si="0"/>
        <v>40605</v>
      </c>
    </row>
    <row r="8" spans="1:6" s="65" customFormat="1" ht="30" customHeight="1">
      <c r="A8" s="285" t="s">
        <v>250</v>
      </c>
      <c r="B8" s="287" t="s">
        <v>253</v>
      </c>
      <c r="C8" s="199"/>
      <c r="D8" s="239">
        <f>D9+D10</f>
        <v>40605</v>
      </c>
      <c r="E8" s="239">
        <f>E9+E10</f>
        <v>0</v>
      </c>
      <c r="F8" s="355">
        <f t="shared" si="0"/>
        <v>40605</v>
      </c>
    </row>
    <row r="9" spans="1:6" ht="44.25" customHeight="1">
      <c r="A9" s="41" t="s">
        <v>251</v>
      </c>
      <c r="B9" s="288" t="s">
        <v>201</v>
      </c>
      <c r="C9" s="96">
        <v>200</v>
      </c>
      <c r="D9" s="218">
        <v>3250</v>
      </c>
      <c r="E9" s="218"/>
      <c r="F9" s="264">
        <f t="shared" si="0"/>
        <v>3250</v>
      </c>
    </row>
    <row r="10" spans="1:6" ht="49.5" customHeight="1">
      <c r="A10" s="41" t="s">
        <v>251</v>
      </c>
      <c r="B10" s="288" t="s">
        <v>201</v>
      </c>
      <c r="C10" s="96">
        <v>300</v>
      </c>
      <c r="D10" s="217">
        <v>37355</v>
      </c>
      <c r="E10" s="217"/>
      <c r="F10" s="264">
        <f t="shared" si="0"/>
        <v>37355</v>
      </c>
    </row>
    <row r="11" spans="1:6" ht="44.25" customHeight="1">
      <c r="A11" s="54" t="s">
        <v>92</v>
      </c>
      <c r="B11" s="63" t="s">
        <v>105</v>
      </c>
      <c r="C11" s="98"/>
      <c r="D11" s="226">
        <f aca="true" t="shared" si="1" ref="D11:F12">D12</f>
        <v>4888927.39</v>
      </c>
      <c r="E11" s="216">
        <f t="shared" si="1"/>
        <v>-823800</v>
      </c>
      <c r="F11" s="226">
        <f t="shared" si="1"/>
        <v>4065127.3899999997</v>
      </c>
    </row>
    <row r="12" spans="1:6" s="65" customFormat="1" ht="21" customHeight="1">
      <c r="A12" s="285" t="s">
        <v>249</v>
      </c>
      <c r="B12" s="287" t="s">
        <v>261</v>
      </c>
      <c r="C12" s="241"/>
      <c r="D12" s="330">
        <f t="shared" si="1"/>
        <v>4888927.39</v>
      </c>
      <c r="E12" s="330">
        <f t="shared" si="1"/>
        <v>-823800</v>
      </c>
      <c r="F12" s="330">
        <f t="shared" si="1"/>
        <v>4065127.3899999997</v>
      </c>
    </row>
    <row r="13" spans="1:6" s="65" customFormat="1" ht="36.75" customHeight="1">
      <c r="A13" s="285" t="s">
        <v>254</v>
      </c>
      <c r="B13" s="287" t="s">
        <v>255</v>
      </c>
      <c r="C13" s="241"/>
      <c r="D13" s="330">
        <f>D14+D15</f>
        <v>4888927.39</v>
      </c>
      <c r="E13" s="330">
        <f>E14+E15</f>
        <v>-823800</v>
      </c>
      <c r="F13" s="330">
        <f>F14+F15</f>
        <v>4065127.3899999997</v>
      </c>
    </row>
    <row r="14" spans="1:6" ht="63" customHeight="1">
      <c r="A14" s="42" t="s">
        <v>112</v>
      </c>
      <c r="B14" s="288" t="s">
        <v>202</v>
      </c>
      <c r="C14" s="96">
        <v>200</v>
      </c>
      <c r="D14" s="242">
        <v>4885927.39</v>
      </c>
      <c r="E14" s="242">
        <v>-823800</v>
      </c>
      <c r="F14" s="264">
        <f t="shared" si="0"/>
        <v>4062127.3899999997</v>
      </c>
    </row>
    <row r="15" spans="1:6" ht="63" customHeight="1">
      <c r="A15" s="42" t="s">
        <v>112</v>
      </c>
      <c r="B15" s="288" t="s">
        <v>202</v>
      </c>
      <c r="C15" s="96">
        <v>800</v>
      </c>
      <c r="D15" s="409">
        <v>3000</v>
      </c>
      <c r="E15" s="409"/>
      <c r="F15" s="264">
        <f t="shared" si="0"/>
        <v>3000</v>
      </c>
    </row>
    <row r="16" spans="1:6" ht="63.75" customHeight="1">
      <c r="A16" s="55" t="s">
        <v>93</v>
      </c>
      <c r="B16" s="63" t="s">
        <v>106</v>
      </c>
      <c r="C16" s="98"/>
      <c r="D16" s="226">
        <f>D18</f>
        <v>425500</v>
      </c>
      <c r="E16" s="226">
        <f>E18</f>
        <v>0</v>
      </c>
      <c r="F16" s="226">
        <f>F18</f>
        <v>425500</v>
      </c>
    </row>
    <row r="17" spans="1:6" ht="24" customHeight="1">
      <c r="A17" s="285" t="s">
        <v>249</v>
      </c>
      <c r="B17" s="287" t="s">
        <v>260</v>
      </c>
      <c r="C17" s="241"/>
      <c r="D17" s="239">
        <f>D18</f>
        <v>425500</v>
      </c>
      <c r="E17" s="239">
        <f>E18</f>
        <v>0</v>
      </c>
      <c r="F17" s="239">
        <f>F18</f>
        <v>425500</v>
      </c>
    </row>
    <row r="18" spans="1:6" ht="30" customHeight="1">
      <c r="A18" s="290" t="s">
        <v>113</v>
      </c>
      <c r="B18" s="295" t="s">
        <v>238</v>
      </c>
      <c r="C18" s="96"/>
      <c r="D18" s="239">
        <f>D19+D20+D21+D22</f>
        <v>425500</v>
      </c>
      <c r="E18" s="239">
        <f>E19+E20+E21+E22</f>
        <v>0</v>
      </c>
      <c r="F18" s="239">
        <f>F19+F20+F21+F22</f>
        <v>425500</v>
      </c>
    </row>
    <row r="19" spans="1:6" ht="51.75" customHeight="1">
      <c r="A19" s="51" t="s">
        <v>212</v>
      </c>
      <c r="B19" s="247" t="s">
        <v>206</v>
      </c>
      <c r="C19" s="96">
        <v>200</v>
      </c>
      <c r="D19" s="242">
        <v>200000</v>
      </c>
      <c r="E19" s="242"/>
      <c r="F19" s="264">
        <f t="shared" si="0"/>
        <v>200000</v>
      </c>
    </row>
    <row r="20" spans="1:6" ht="41.25" customHeight="1">
      <c r="A20" s="51" t="s">
        <v>210</v>
      </c>
      <c r="B20" s="247" t="s">
        <v>204</v>
      </c>
      <c r="C20" s="96">
        <v>200</v>
      </c>
      <c r="D20" s="242">
        <v>197500</v>
      </c>
      <c r="E20" s="242"/>
      <c r="F20" s="264">
        <f t="shared" si="0"/>
        <v>197500</v>
      </c>
    </row>
    <row r="21" spans="1:6" ht="40.5" customHeight="1">
      <c r="A21" s="51" t="s">
        <v>211</v>
      </c>
      <c r="B21" s="247" t="s">
        <v>205</v>
      </c>
      <c r="C21" s="96">
        <v>200</v>
      </c>
      <c r="D21" s="242">
        <v>20000</v>
      </c>
      <c r="E21" s="242"/>
      <c r="F21" s="264">
        <f t="shared" si="0"/>
        <v>20000</v>
      </c>
    </row>
    <row r="22" spans="1:6" ht="46.5" customHeight="1">
      <c r="A22" s="51" t="s">
        <v>209</v>
      </c>
      <c r="B22" s="247" t="s">
        <v>203</v>
      </c>
      <c r="C22" s="96">
        <v>200</v>
      </c>
      <c r="D22" s="242">
        <v>8000</v>
      </c>
      <c r="E22" s="242"/>
      <c r="F22" s="264">
        <f t="shared" si="0"/>
        <v>8000</v>
      </c>
    </row>
    <row r="23" spans="1:6" ht="78.75" customHeight="1">
      <c r="A23" s="56" t="s">
        <v>186</v>
      </c>
      <c r="B23" s="64" t="s">
        <v>107</v>
      </c>
      <c r="C23" s="98"/>
      <c r="D23" s="226">
        <f>D26</f>
        <v>147482</v>
      </c>
      <c r="E23" s="226">
        <f>E26</f>
        <v>0</v>
      </c>
      <c r="F23" s="226">
        <f>F26</f>
        <v>147482</v>
      </c>
    </row>
    <row r="24" spans="1:6" ht="21.75" customHeight="1">
      <c r="A24" s="285" t="s">
        <v>249</v>
      </c>
      <c r="B24" s="294" t="s">
        <v>258</v>
      </c>
      <c r="C24" s="241"/>
      <c r="D24" s="239">
        <f>D25</f>
        <v>147482</v>
      </c>
      <c r="E24" s="239">
        <f>E25</f>
        <v>0</v>
      </c>
      <c r="F24" s="355">
        <f t="shared" si="0"/>
        <v>147482</v>
      </c>
    </row>
    <row r="25" spans="1:6" ht="44.25" customHeight="1">
      <c r="A25" s="41" t="s">
        <v>256</v>
      </c>
      <c r="B25" s="294" t="s">
        <v>259</v>
      </c>
      <c r="C25" s="241"/>
      <c r="D25" s="239">
        <f>D26</f>
        <v>147482</v>
      </c>
      <c r="E25" s="239">
        <f>E26</f>
        <v>0</v>
      </c>
      <c r="F25" s="355">
        <f t="shared" si="0"/>
        <v>147482</v>
      </c>
    </row>
    <row r="26" spans="1:6" ht="44.25" customHeight="1">
      <c r="A26" s="41" t="s">
        <v>257</v>
      </c>
      <c r="B26" s="46" t="s">
        <v>108</v>
      </c>
      <c r="C26" s="96">
        <v>200</v>
      </c>
      <c r="D26" s="242">
        <v>147482</v>
      </c>
      <c r="E26" s="242"/>
      <c r="F26" s="264">
        <f t="shared" si="0"/>
        <v>147482</v>
      </c>
    </row>
    <row r="27" spans="1:7" ht="81" customHeight="1">
      <c r="A27" s="56" t="s">
        <v>94</v>
      </c>
      <c r="B27" s="63">
        <v>1500000000</v>
      </c>
      <c r="C27" s="98"/>
      <c r="D27" s="226">
        <f>D28</f>
        <v>115920</v>
      </c>
      <c r="E27" s="226">
        <f>E31</f>
        <v>0</v>
      </c>
      <c r="F27" s="226">
        <f>D27+E27</f>
        <v>115920</v>
      </c>
      <c r="G27" s="296"/>
    </row>
    <row r="28" spans="1:7" ht="25.5" customHeight="1">
      <c r="A28" s="285" t="s">
        <v>249</v>
      </c>
      <c r="B28" s="286">
        <v>1520000000</v>
      </c>
      <c r="C28" s="241"/>
      <c r="D28" s="239">
        <f>D29</f>
        <v>115920</v>
      </c>
      <c r="E28" s="239">
        <f>E29</f>
        <v>0</v>
      </c>
      <c r="F28" s="239">
        <f>F29</f>
        <v>115920</v>
      </c>
      <c r="G28" s="296"/>
    </row>
    <row r="29" spans="1:7" ht="60" customHeight="1">
      <c r="A29" s="292" t="s">
        <v>121</v>
      </c>
      <c r="B29" s="286">
        <v>1520100000</v>
      </c>
      <c r="C29" s="241"/>
      <c r="D29" s="239">
        <f>D30+D31</f>
        <v>115920</v>
      </c>
      <c r="E29" s="239">
        <f>E30+E31</f>
        <v>0</v>
      </c>
      <c r="F29" s="239">
        <f>F30+F31</f>
        <v>115920</v>
      </c>
      <c r="G29" s="296"/>
    </row>
    <row r="30" spans="1:7" ht="45" customHeight="1">
      <c r="A30" s="298" t="s">
        <v>121</v>
      </c>
      <c r="B30" s="69" t="s">
        <v>218</v>
      </c>
      <c r="C30" s="241">
        <v>100</v>
      </c>
      <c r="D30" s="242">
        <v>3000</v>
      </c>
      <c r="E30" s="239"/>
      <c r="F30" s="264">
        <f t="shared" si="0"/>
        <v>3000</v>
      </c>
      <c r="G30" s="296"/>
    </row>
    <row r="31" spans="1:6" s="65" customFormat="1" ht="49.5" customHeight="1">
      <c r="A31" s="298" t="s">
        <v>121</v>
      </c>
      <c r="B31" s="69" t="s">
        <v>218</v>
      </c>
      <c r="C31" s="99">
        <v>200</v>
      </c>
      <c r="D31" s="227">
        <v>112920</v>
      </c>
      <c r="E31" s="227"/>
      <c r="F31" s="264">
        <f t="shared" si="0"/>
        <v>112920</v>
      </c>
    </row>
    <row r="32" spans="1:6" ht="93.75" customHeight="1">
      <c r="A32" s="300" t="s">
        <v>95</v>
      </c>
      <c r="B32" s="245" t="s">
        <v>109</v>
      </c>
      <c r="C32" s="246"/>
      <c r="D32" s="229">
        <f aca="true" t="shared" si="2" ref="D32:F33">D33</f>
        <v>55242696.75</v>
      </c>
      <c r="E32" s="229">
        <f t="shared" si="2"/>
        <v>733800</v>
      </c>
      <c r="F32" s="229">
        <f t="shared" si="2"/>
        <v>55976496.75</v>
      </c>
    </row>
    <row r="33" spans="1:6" ht="24.75" customHeight="1">
      <c r="A33" s="285" t="s">
        <v>249</v>
      </c>
      <c r="B33" s="287" t="s">
        <v>263</v>
      </c>
      <c r="C33" s="241"/>
      <c r="D33" s="239">
        <f t="shared" si="2"/>
        <v>55242696.75</v>
      </c>
      <c r="E33" s="239">
        <f t="shared" si="2"/>
        <v>733800</v>
      </c>
      <c r="F33" s="355">
        <f t="shared" si="0"/>
        <v>55976496.75</v>
      </c>
    </row>
    <row r="34" spans="1:6" ht="43.5" customHeight="1">
      <c r="A34" s="292" t="s">
        <v>262</v>
      </c>
      <c r="B34" s="287" t="s">
        <v>240</v>
      </c>
      <c r="C34" s="241"/>
      <c r="D34" s="239">
        <f>D35+D36+D37+D38</f>
        <v>55242696.75</v>
      </c>
      <c r="E34" s="239">
        <f>E35+E36+E37+E38</f>
        <v>733800</v>
      </c>
      <c r="F34" s="355">
        <f t="shared" si="0"/>
        <v>55976496.75</v>
      </c>
    </row>
    <row r="35" spans="1:6" ht="24" customHeight="1">
      <c r="A35" s="41" t="s">
        <v>264</v>
      </c>
      <c r="B35" s="288" t="s">
        <v>243</v>
      </c>
      <c r="C35" s="96">
        <v>200</v>
      </c>
      <c r="D35" s="218">
        <v>13153701.39</v>
      </c>
      <c r="E35" s="218">
        <v>734200</v>
      </c>
      <c r="F35" s="264">
        <f t="shared" si="0"/>
        <v>13887901.39</v>
      </c>
    </row>
    <row r="36" spans="1:6" ht="26.25" customHeight="1">
      <c r="A36" s="41" t="s">
        <v>241</v>
      </c>
      <c r="B36" s="288" t="s">
        <v>242</v>
      </c>
      <c r="C36" s="96">
        <v>200</v>
      </c>
      <c r="D36" s="218">
        <v>2794475.61</v>
      </c>
      <c r="E36" s="218">
        <v>-400</v>
      </c>
      <c r="F36" s="264">
        <f t="shared" si="0"/>
        <v>2794075.61</v>
      </c>
    </row>
    <row r="37" spans="1:6" ht="84.75" customHeight="1">
      <c r="A37" s="41" t="s">
        <v>293</v>
      </c>
      <c r="B37" s="288" t="s">
        <v>294</v>
      </c>
      <c r="C37" s="96">
        <v>200</v>
      </c>
      <c r="D37" s="218">
        <v>11953064.06</v>
      </c>
      <c r="E37" s="218"/>
      <c r="F37" s="264">
        <f t="shared" si="0"/>
        <v>11953064.06</v>
      </c>
    </row>
    <row r="38" spans="1:6" ht="64.5" customHeight="1">
      <c r="A38" s="41" t="s">
        <v>297</v>
      </c>
      <c r="B38" s="288" t="s">
        <v>298</v>
      </c>
      <c r="C38" s="96">
        <v>200</v>
      </c>
      <c r="D38" s="218">
        <v>27341455.69</v>
      </c>
      <c r="E38" s="218"/>
      <c r="F38" s="264">
        <f t="shared" si="0"/>
        <v>27341455.69</v>
      </c>
    </row>
    <row r="39" spans="1:6" ht="44.25" customHeight="1">
      <c r="A39" s="302" t="s">
        <v>96</v>
      </c>
      <c r="B39" s="303" t="s">
        <v>110</v>
      </c>
      <c r="C39" s="304"/>
      <c r="D39" s="305">
        <f>D42</f>
        <v>500000</v>
      </c>
      <c r="E39" s="305"/>
      <c r="F39" s="305">
        <f>D39+E39</f>
        <v>500000</v>
      </c>
    </row>
    <row r="40" spans="1:6" ht="29.25" customHeight="1">
      <c r="A40" s="285" t="s">
        <v>249</v>
      </c>
      <c r="B40" s="287" t="s">
        <v>266</v>
      </c>
      <c r="C40" s="241"/>
      <c r="D40" s="239">
        <f>D41</f>
        <v>500000</v>
      </c>
      <c r="E40" s="239"/>
      <c r="F40" s="355">
        <f t="shared" si="0"/>
        <v>500000</v>
      </c>
    </row>
    <row r="41" spans="1:6" ht="35.25" customHeight="1">
      <c r="A41" s="310" t="s">
        <v>114</v>
      </c>
      <c r="B41" s="287" t="s">
        <v>265</v>
      </c>
      <c r="C41" s="241"/>
      <c r="D41" s="239">
        <f>D42</f>
        <v>500000</v>
      </c>
      <c r="E41" s="239"/>
      <c r="F41" s="355">
        <f t="shared" si="0"/>
        <v>500000</v>
      </c>
    </row>
    <row r="42" spans="1:6" ht="26.25" customHeight="1">
      <c r="A42" s="306" t="s">
        <v>114</v>
      </c>
      <c r="B42" s="309" t="s">
        <v>213</v>
      </c>
      <c r="C42" s="307">
        <v>200</v>
      </c>
      <c r="D42" s="308">
        <v>500000</v>
      </c>
      <c r="E42" s="308"/>
      <c r="F42" s="264">
        <f t="shared" si="0"/>
        <v>500000</v>
      </c>
    </row>
    <row r="43" spans="1:6" s="47" customFormat="1" ht="115.5" customHeight="1">
      <c r="A43" s="313" t="s">
        <v>97</v>
      </c>
      <c r="B43" s="245" t="s">
        <v>111</v>
      </c>
      <c r="C43" s="246"/>
      <c r="D43" s="229">
        <f>D46</f>
        <v>2750664.96</v>
      </c>
      <c r="E43" s="229">
        <f>E46</f>
        <v>-679855.18</v>
      </c>
      <c r="F43" s="229">
        <f>F46</f>
        <v>2070809.7799999998</v>
      </c>
    </row>
    <row r="44" spans="1:6" s="47" customFormat="1" ht="25.5" customHeight="1">
      <c r="A44" s="285" t="s">
        <v>249</v>
      </c>
      <c r="B44" s="287" t="s">
        <v>267</v>
      </c>
      <c r="C44" s="241"/>
      <c r="D44" s="239">
        <f>D45</f>
        <v>2750664.96</v>
      </c>
      <c r="E44" s="239">
        <f>E45</f>
        <v>-679855.18</v>
      </c>
      <c r="F44" s="355">
        <f t="shared" si="0"/>
        <v>2070809.7799999998</v>
      </c>
    </row>
    <row r="45" spans="1:6" s="47" customFormat="1" ht="69" customHeight="1">
      <c r="A45" s="311" t="s">
        <v>268</v>
      </c>
      <c r="B45" s="287" t="s">
        <v>269</v>
      </c>
      <c r="C45" s="241"/>
      <c r="D45" s="239">
        <f>D46</f>
        <v>2750664.96</v>
      </c>
      <c r="E45" s="239">
        <f>E46</f>
        <v>-679855.18</v>
      </c>
      <c r="F45" s="355">
        <f t="shared" si="0"/>
        <v>2070809.7799999998</v>
      </c>
    </row>
    <row r="46" spans="1:6" s="47" customFormat="1" ht="75" customHeight="1">
      <c r="A46" s="314" t="s">
        <v>270</v>
      </c>
      <c r="B46" s="309" t="s">
        <v>228</v>
      </c>
      <c r="C46" s="315">
        <v>200</v>
      </c>
      <c r="D46" s="308">
        <v>2750664.96</v>
      </c>
      <c r="E46" s="308">
        <v>-679855.18</v>
      </c>
      <c r="F46" s="264">
        <f t="shared" si="0"/>
        <v>2070809.7799999998</v>
      </c>
    </row>
    <row r="47" spans="1:6" s="48" customFormat="1" ht="57.75" customHeight="1">
      <c r="A47" s="317" t="s">
        <v>137</v>
      </c>
      <c r="B47" s="245" t="s">
        <v>273</v>
      </c>
      <c r="C47" s="318"/>
      <c r="D47" s="319">
        <f>D50</f>
        <v>228969.5</v>
      </c>
      <c r="E47" s="319">
        <f>E50</f>
        <v>0</v>
      </c>
      <c r="F47" s="319">
        <f>F50</f>
        <v>228969.5</v>
      </c>
    </row>
    <row r="48" spans="1:6" s="48" customFormat="1" ht="26.25" customHeight="1">
      <c r="A48" s="285" t="s">
        <v>249</v>
      </c>
      <c r="B48" s="287" t="s">
        <v>274</v>
      </c>
      <c r="C48" s="241"/>
      <c r="D48" s="239">
        <f>D49</f>
        <v>228969.5</v>
      </c>
      <c r="E48" s="239">
        <f>E49</f>
        <v>0</v>
      </c>
      <c r="F48" s="355">
        <f t="shared" si="0"/>
        <v>228969.5</v>
      </c>
    </row>
    <row r="49" spans="1:6" s="48" customFormat="1" ht="33.75" customHeight="1">
      <c r="A49" s="316" t="s">
        <v>271</v>
      </c>
      <c r="B49" s="287" t="s">
        <v>275</v>
      </c>
      <c r="C49" s="241"/>
      <c r="D49" s="239">
        <f>D50</f>
        <v>228969.5</v>
      </c>
      <c r="E49" s="239">
        <f>E50</f>
        <v>0</v>
      </c>
      <c r="F49" s="355">
        <f t="shared" si="0"/>
        <v>228969.5</v>
      </c>
    </row>
    <row r="50" spans="1:6" s="48" customFormat="1" ht="44.25" customHeight="1">
      <c r="A50" s="301" t="s">
        <v>272</v>
      </c>
      <c r="B50" s="309" t="s">
        <v>229</v>
      </c>
      <c r="C50" s="320">
        <v>200</v>
      </c>
      <c r="D50" s="410">
        <v>228969.5</v>
      </c>
      <c r="E50" s="410"/>
      <c r="F50" s="264">
        <f t="shared" si="0"/>
        <v>228969.5</v>
      </c>
    </row>
    <row r="51" spans="1:6" s="47" customFormat="1" ht="53.25" customHeight="1">
      <c r="A51" s="322" t="s">
        <v>98</v>
      </c>
      <c r="B51" s="323" t="s">
        <v>276</v>
      </c>
      <c r="C51" s="246"/>
      <c r="D51" s="229">
        <f>D52</f>
        <v>12602443.33</v>
      </c>
      <c r="E51" s="229">
        <f>E52</f>
        <v>190000</v>
      </c>
      <c r="F51" s="229">
        <f>F52</f>
        <v>12792443.33</v>
      </c>
    </row>
    <row r="52" spans="1:6" s="47" customFormat="1" ht="23.25" customHeight="1">
      <c r="A52" s="285" t="s">
        <v>249</v>
      </c>
      <c r="B52" s="287" t="s">
        <v>278</v>
      </c>
      <c r="C52" s="241"/>
      <c r="D52" s="239">
        <f>D53</f>
        <v>12602443.33</v>
      </c>
      <c r="E52" s="239">
        <f>E53</f>
        <v>190000</v>
      </c>
      <c r="F52" s="355">
        <f t="shared" si="0"/>
        <v>12792443.33</v>
      </c>
    </row>
    <row r="53" spans="1:6" s="47" customFormat="1" ht="27" customHeight="1">
      <c r="A53" s="321" t="s">
        <v>277</v>
      </c>
      <c r="B53" s="287" t="s">
        <v>279</v>
      </c>
      <c r="C53" s="241"/>
      <c r="D53" s="239">
        <f>D54+D55</f>
        <v>12602443.33</v>
      </c>
      <c r="E53" s="239">
        <f>E54+E55</f>
        <v>190000</v>
      </c>
      <c r="F53" s="355">
        <f t="shared" si="0"/>
        <v>12792443.33</v>
      </c>
    </row>
    <row r="54" spans="1:6" s="47" customFormat="1" ht="17.25" customHeight="1">
      <c r="A54" s="314" t="s">
        <v>115</v>
      </c>
      <c r="B54" s="325" t="s">
        <v>214</v>
      </c>
      <c r="C54" s="324">
        <v>200</v>
      </c>
      <c r="D54" s="227">
        <v>6378747.33</v>
      </c>
      <c r="E54" s="227">
        <v>115000</v>
      </c>
      <c r="F54" s="264">
        <f t="shared" si="0"/>
        <v>6493747.33</v>
      </c>
    </row>
    <row r="55" spans="1:6" s="47" customFormat="1" ht="26.25" customHeight="1">
      <c r="A55" s="51" t="s">
        <v>116</v>
      </c>
      <c r="B55" s="325" t="s">
        <v>215</v>
      </c>
      <c r="C55" s="100">
        <v>200</v>
      </c>
      <c r="D55" s="411">
        <v>6223696</v>
      </c>
      <c r="E55" s="411">
        <v>75000</v>
      </c>
      <c r="F55" s="264">
        <f t="shared" si="0"/>
        <v>6298696</v>
      </c>
    </row>
    <row r="56" spans="1:6" s="47" customFormat="1" ht="63" customHeight="1">
      <c r="A56" s="57" t="s">
        <v>374</v>
      </c>
      <c r="B56" s="66">
        <v>1000000000</v>
      </c>
      <c r="C56" s="98"/>
      <c r="D56" s="228">
        <f>D58</f>
        <v>21000</v>
      </c>
      <c r="E56" s="228">
        <f>E58</f>
        <v>0</v>
      </c>
      <c r="F56" s="228">
        <f>F58</f>
        <v>21000</v>
      </c>
    </row>
    <row r="57" spans="1:6" s="328" customFormat="1" ht="24.75" customHeight="1">
      <c r="A57" s="285" t="s">
        <v>249</v>
      </c>
      <c r="B57" s="299">
        <v>1020000000</v>
      </c>
      <c r="C57" s="326"/>
      <c r="D57" s="327">
        <f>D58</f>
        <v>21000</v>
      </c>
      <c r="E57" s="327"/>
      <c r="F57" s="355">
        <f t="shared" si="0"/>
        <v>21000</v>
      </c>
    </row>
    <row r="58" spans="1:6" s="47" customFormat="1" ht="41.25" customHeight="1">
      <c r="A58" s="52" t="s">
        <v>117</v>
      </c>
      <c r="B58" s="291">
        <v>1020100000</v>
      </c>
      <c r="C58" s="96"/>
      <c r="D58" s="239">
        <f>D59</f>
        <v>21000</v>
      </c>
      <c r="E58" s="239"/>
      <c r="F58" s="355">
        <f t="shared" si="0"/>
        <v>21000</v>
      </c>
    </row>
    <row r="59" spans="1:6" s="47" customFormat="1" ht="24" customHeight="1">
      <c r="A59" s="51" t="s">
        <v>280</v>
      </c>
      <c r="B59" s="46">
        <v>1020120100</v>
      </c>
      <c r="C59" s="96">
        <v>200</v>
      </c>
      <c r="D59" s="242">
        <v>21000</v>
      </c>
      <c r="E59" s="242"/>
      <c r="F59" s="264">
        <f t="shared" si="0"/>
        <v>21000</v>
      </c>
    </row>
    <row r="60" spans="1:6" s="47" customFormat="1" ht="42.75" customHeight="1">
      <c r="A60" s="58" t="s">
        <v>99</v>
      </c>
      <c r="B60" s="66">
        <v>1200000000</v>
      </c>
      <c r="C60" s="98"/>
      <c r="D60" s="226">
        <f>D63+D68+D77++D66+D67+D72+D73+D74+D75+D76+D81+D82</f>
        <v>24385178.799999997</v>
      </c>
      <c r="E60" s="226">
        <f>E63+E68+E77++E66+E67+E72+E73+E74+E75+E76+E81+E82</f>
        <v>383715.26</v>
      </c>
      <c r="F60" s="226">
        <f>F63+F68+F77++F66+F67+F72+F73+F74+F75+F76+F81+F82</f>
        <v>24768894.059999995</v>
      </c>
    </row>
    <row r="61" spans="1:6" s="47" customFormat="1" ht="25.5" customHeight="1">
      <c r="A61" s="285" t="s">
        <v>249</v>
      </c>
      <c r="B61" s="312">
        <v>1220000000</v>
      </c>
      <c r="C61" s="241"/>
      <c r="D61" s="239">
        <f>D62+D68+D77</f>
        <v>18363309.8</v>
      </c>
      <c r="E61" s="239"/>
      <c r="F61" s="355">
        <f t="shared" si="0"/>
        <v>18363309.8</v>
      </c>
    </row>
    <row r="62" spans="1:6" s="47" customFormat="1" ht="23.25" customHeight="1">
      <c r="A62" s="334" t="s">
        <v>281</v>
      </c>
      <c r="B62" s="335">
        <v>1220100000</v>
      </c>
      <c r="C62" s="190"/>
      <c r="D62" s="336">
        <f>D63</f>
        <v>5321696.8</v>
      </c>
      <c r="E62" s="336">
        <f>E63</f>
        <v>80274.08</v>
      </c>
      <c r="F62" s="336">
        <f>F63</f>
        <v>5401970.88</v>
      </c>
    </row>
    <row r="63" spans="1:6" s="47" customFormat="1" ht="63" customHeight="1">
      <c r="A63" s="333" t="s">
        <v>147</v>
      </c>
      <c r="B63" s="331" t="s">
        <v>235</v>
      </c>
      <c r="C63" s="241"/>
      <c r="D63" s="242">
        <f>D64+D65</f>
        <v>5321696.8</v>
      </c>
      <c r="E63" s="242">
        <f>E64+E65</f>
        <v>80274.08</v>
      </c>
      <c r="F63" s="264">
        <f t="shared" si="0"/>
        <v>5401970.88</v>
      </c>
    </row>
    <row r="64" spans="1:6" s="47" customFormat="1" ht="63.75" customHeight="1">
      <c r="A64" s="41" t="s">
        <v>148</v>
      </c>
      <c r="B64" s="332" t="s">
        <v>235</v>
      </c>
      <c r="C64" s="96">
        <v>100</v>
      </c>
      <c r="D64" s="242">
        <v>4347839.6</v>
      </c>
      <c r="E64" s="242">
        <v>55274.08</v>
      </c>
      <c r="F64" s="264">
        <f t="shared" si="0"/>
        <v>4403113.68</v>
      </c>
    </row>
    <row r="65" spans="1:6" s="47" customFormat="1" ht="60.75" customHeight="1">
      <c r="A65" s="41" t="s">
        <v>148</v>
      </c>
      <c r="B65" s="332" t="s">
        <v>235</v>
      </c>
      <c r="C65" s="96">
        <v>200</v>
      </c>
      <c r="D65" s="242">
        <v>973857.2</v>
      </c>
      <c r="E65" s="242">
        <v>25000</v>
      </c>
      <c r="F65" s="264">
        <f t="shared" si="0"/>
        <v>998857.2</v>
      </c>
    </row>
    <row r="66" spans="1:6" s="47" customFormat="1" ht="87" customHeight="1">
      <c r="A66" s="370" t="s">
        <v>320</v>
      </c>
      <c r="B66" s="371" t="s">
        <v>321</v>
      </c>
      <c r="C66" s="372">
        <v>100</v>
      </c>
      <c r="D66" s="336">
        <v>773844.15</v>
      </c>
      <c r="E66" s="336"/>
      <c r="F66" s="412">
        <f t="shared" si="0"/>
        <v>773844.15</v>
      </c>
    </row>
    <row r="67" spans="1:6" s="47" customFormat="1" ht="74.25" customHeight="1">
      <c r="A67" s="370" t="s">
        <v>322</v>
      </c>
      <c r="B67" s="371" t="s">
        <v>323</v>
      </c>
      <c r="C67" s="372">
        <v>100</v>
      </c>
      <c r="D67" s="336">
        <v>40728.74</v>
      </c>
      <c r="E67" s="336"/>
      <c r="F67" s="412">
        <f t="shared" si="0"/>
        <v>40728.74</v>
      </c>
    </row>
    <row r="68" spans="1:6" s="47" customFormat="1" ht="30.75" customHeight="1">
      <c r="A68" s="337" t="s">
        <v>282</v>
      </c>
      <c r="B68" s="343" t="s">
        <v>283</v>
      </c>
      <c r="C68" s="341"/>
      <c r="D68" s="338">
        <f>D69+D70+D71</f>
        <v>5973755.41</v>
      </c>
      <c r="E68" s="338">
        <f>E69+E70+E71</f>
        <v>86649.14</v>
      </c>
      <c r="F68" s="338">
        <f>F69+F70+F71</f>
        <v>6060404.55</v>
      </c>
    </row>
    <row r="69" spans="1:6" s="47" customFormat="1" ht="51" customHeight="1">
      <c r="A69" s="41" t="s">
        <v>149</v>
      </c>
      <c r="B69" s="68" t="s">
        <v>234</v>
      </c>
      <c r="C69" s="96">
        <v>100</v>
      </c>
      <c r="D69" s="413">
        <v>4591737.41</v>
      </c>
      <c r="E69" s="413">
        <v>86649.14</v>
      </c>
      <c r="F69" s="264">
        <f t="shared" si="0"/>
        <v>4678386.55</v>
      </c>
    </row>
    <row r="70" spans="1:6" s="47" customFormat="1" ht="48.75" customHeight="1">
      <c r="A70" s="41" t="s">
        <v>149</v>
      </c>
      <c r="B70" s="68" t="s">
        <v>234</v>
      </c>
      <c r="C70" s="96">
        <v>200</v>
      </c>
      <c r="D70" s="413">
        <v>1354591</v>
      </c>
      <c r="E70" s="413"/>
      <c r="F70" s="264">
        <f aca="true" t="shared" si="3" ref="F70:F133">D70+E70</f>
        <v>1354591</v>
      </c>
    </row>
    <row r="71" spans="1:6" s="47" customFormat="1" ht="45" customHeight="1">
      <c r="A71" s="196" t="s">
        <v>149</v>
      </c>
      <c r="B71" s="68" t="s">
        <v>234</v>
      </c>
      <c r="C71" s="101">
        <v>800</v>
      </c>
      <c r="D71" s="414">
        <v>27427</v>
      </c>
      <c r="E71" s="414"/>
      <c r="F71" s="264">
        <f t="shared" si="3"/>
        <v>27427</v>
      </c>
    </row>
    <row r="72" spans="1:6" s="47" customFormat="1" ht="73.5" customHeight="1">
      <c r="A72" s="339" t="s">
        <v>188</v>
      </c>
      <c r="B72" s="374">
        <v>1220290020</v>
      </c>
      <c r="C72" s="372">
        <v>100</v>
      </c>
      <c r="D72" s="336">
        <v>475985.16</v>
      </c>
      <c r="E72" s="336"/>
      <c r="F72" s="412">
        <f t="shared" si="3"/>
        <v>475985.16</v>
      </c>
    </row>
    <row r="73" spans="1:6" s="47" customFormat="1" ht="73.5" customHeight="1">
      <c r="A73" s="339" t="s">
        <v>188</v>
      </c>
      <c r="B73" s="374">
        <v>1220290020</v>
      </c>
      <c r="C73" s="372">
        <v>200</v>
      </c>
      <c r="D73" s="336">
        <v>11614.84</v>
      </c>
      <c r="E73" s="336"/>
      <c r="F73" s="412">
        <f t="shared" si="3"/>
        <v>11614.84</v>
      </c>
    </row>
    <row r="74" spans="1:6" s="47" customFormat="1" ht="75" customHeight="1">
      <c r="A74" s="339" t="s">
        <v>320</v>
      </c>
      <c r="B74" s="374">
        <v>1220280340</v>
      </c>
      <c r="C74" s="372">
        <v>100</v>
      </c>
      <c r="D74" s="336">
        <v>2321532.44</v>
      </c>
      <c r="E74" s="336"/>
      <c r="F74" s="412">
        <f t="shared" si="3"/>
        <v>2321532.44</v>
      </c>
    </row>
    <row r="75" spans="1:6" s="47" customFormat="1" ht="84.75" customHeight="1">
      <c r="A75" s="339" t="s">
        <v>322</v>
      </c>
      <c r="B75" s="374" t="s">
        <v>325</v>
      </c>
      <c r="C75" s="372">
        <v>100</v>
      </c>
      <c r="D75" s="336">
        <v>122186.22</v>
      </c>
      <c r="E75" s="336"/>
      <c r="F75" s="412">
        <f t="shared" si="3"/>
        <v>122186.22</v>
      </c>
    </row>
    <row r="76" spans="1:6" s="47" customFormat="1" ht="56.25" customHeight="1">
      <c r="A76" s="339" t="s">
        <v>326</v>
      </c>
      <c r="B76" s="374" t="s">
        <v>327</v>
      </c>
      <c r="C76" s="372">
        <v>200</v>
      </c>
      <c r="D76" s="336">
        <v>35902</v>
      </c>
      <c r="E76" s="336"/>
      <c r="F76" s="412">
        <f t="shared" si="3"/>
        <v>35902</v>
      </c>
    </row>
    <row r="77" spans="1:6" s="47" customFormat="1" ht="37.5" customHeight="1">
      <c r="A77" s="373" t="s">
        <v>284</v>
      </c>
      <c r="B77" s="340">
        <v>1220300000</v>
      </c>
      <c r="C77" s="341"/>
      <c r="D77" s="342">
        <f>D78+D79+D80</f>
        <v>7067857.59</v>
      </c>
      <c r="E77" s="342">
        <f>E78+E79+E80</f>
        <v>216792.03999999998</v>
      </c>
      <c r="F77" s="412">
        <f t="shared" si="3"/>
        <v>7284649.63</v>
      </c>
    </row>
    <row r="78" spans="1:6" s="47" customFormat="1" ht="50.25" customHeight="1">
      <c r="A78" s="41" t="s">
        <v>150</v>
      </c>
      <c r="B78" s="67">
        <v>1220300050</v>
      </c>
      <c r="C78" s="96">
        <v>100</v>
      </c>
      <c r="D78" s="242">
        <v>5076387.59</v>
      </c>
      <c r="E78" s="242">
        <v>92446.04</v>
      </c>
      <c r="F78" s="264">
        <f t="shared" si="3"/>
        <v>5168833.63</v>
      </c>
    </row>
    <row r="79" spans="1:6" s="47" customFormat="1" ht="51" customHeight="1">
      <c r="A79" s="41" t="s">
        <v>150</v>
      </c>
      <c r="B79" s="67">
        <v>1220300050</v>
      </c>
      <c r="C79" s="96">
        <v>200</v>
      </c>
      <c r="D79" s="242">
        <v>1991470</v>
      </c>
      <c r="E79" s="242">
        <v>124346</v>
      </c>
      <c r="F79" s="264">
        <f t="shared" si="3"/>
        <v>2115816</v>
      </c>
    </row>
    <row r="80" spans="1:6" s="47" customFormat="1" ht="53.25" customHeight="1">
      <c r="A80" s="41" t="s">
        <v>150</v>
      </c>
      <c r="B80" s="67">
        <v>1220300050</v>
      </c>
      <c r="C80" s="96">
        <v>800</v>
      </c>
      <c r="D80" s="242"/>
      <c r="E80" s="242"/>
      <c r="F80" s="264">
        <f t="shared" si="3"/>
        <v>0</v>
      </c>
    </row>
    <row r="81" spans="1:6" s="47" customFormat="1" ht="82.5" customHeight="1">
      <c r="A81" s="369" t="s">
        <v>320</v>
      </c>
      <c r="B81" s="383">
        <v>1220380340</v>
      </c>
      <c r="C81" s="190">
        <v>100</v>
      </c>
      <c r="D81" s="336">
        <v>2128071.41</v>
      </c>
      <c r="E81" s="336"/>
      <c r="F81" s="412">
        <f t="shared" si="3"/>
        <v>2128071.41</v>
      </c>
    </row>
    <row r="82" spans="1:6" s="47" customFormat="1" ht="82.5" customHeight="1">
      <c r="A82" s="369" t="s">
        <v>322</v>
      </c>
      <c r="B82" s="383" t="s">
        <v>329</v>
      </c>
      <c r="C82" s="190">
        <v>100</v>
      </c>
      <c r="D82" s="336">
        <v>112004.04</v>
      </c>
      <c r="E82" s="336"/>
      <c r="F82" s="412">
        <f t="shared" si="3"/>
        <v>112004.04</v>
      </c>
    </row>
    <row r="83" spans="1:6" ht="82.5" customHeight="1">
      <c r="A83" s="345" t="s">
        <v>100</v>
      </c>
      <c r="B83" s="62">
        <v>1300000000</v>
      </c>
      <c r="C83" s="346"/>
      <c r="D83" s="347">
        <f>D86</f>
        <v>0</v>
      </c>
      <c r="E83" s="347">
        <f>E86</f>
        <v>0</v>
      </c>
      <c r="F83" s="347">
        <f>F86</f>
        <v>0</v>
      </c>
    </row>
    <row r="84" spans="1:6" ht="24" customHeight="1">
      <c r="A84" s="285" t="s">
        <v>249</v>
      </c>
      <c r="B84" s="286">
        <v>1320000000</v>
      </c>
      <c r="C84" s="241"/>
      <c r="D84" s="532"/>
      <c r="E84" s="239"/>
      <c r="F84" s="355"/>
    </row>
    <row r="85" spans="1:6" ht="54.75" customHeight="1">
      <c r="A85" s="350" t="s">
        <v>118</v>
      </c>
      <c r="B85" s="297">
        <v>1320100000</v>
      </c>
      <c r="C85" s="344"/>
      <c r="D85" s="532"/>
      <c r="E85" s="239"/>
      <c r="F85" s="355"/>
    </row>
    <row r="86" spans="1:6" ht="57.75" customHeight="1">
      <c r="A86" s="348" t="s">
        <v>231</v>
      </c>
      <c r="B86" s="349" t="s">
        <v>232</v>
      </c>
      <c r="C86" s="315">
        <v>300</v>
      </c>
      <c r="D86" s="533"/>
      <c r="E86" s="410"/>
      <c r="F86" s="264"/>
    </row>
    <row r="87" spans="1:6" ht="58.5" customHeight="1">
      <c r="A87" s="353" t="s">
        <v>101</v>
      </c>
      <c r="B87" s="351">
        <v>1400000000</v>
      </c>
      <c r="C87" s="352"/>
      <c r="D87" s="319">
        <f>D90</f>
        <v>305697.25</v>
      </c>
      <c r="E87" s="319">
        <f>E90</f>
        <v>0</v>
      </c>
      <c r="F87" s="319">
        <f>F90</f>
        <v>305697.25</v>
      </c>
    </row>
    <row r="88" spans="1:6" ht="24.75" customHeight="1">
      <c r="A88" s="285" t="s">
        <v>249</v>
      </c>
      <c r="B88" s="293">
        <v>1420000000</v>
      </c>
      <c r="C88" s="241"/>
      <c r="D88" s="239">
        <f>D89</f>
        <v>305697.25</v>
      </c>
      <c r="E88" s="239">
        <f>E89</f>
        <v>0</v>
      </c>
      <c r="F88" s="355">
        <f t="shared" si="3"/>
        <v>305697.25</v>
      </c>
    </row>
    <row r="89" spans="1:6" ht="58.5" customHeight="1">
      <c r="A89" s="289" t="s">
        <v>285</v>
      </c>
      <c r="B89" s="293">
        <v>1420100000</v>
      </c>
      <c r="C89" s="241"/>
      <c r="D89" s="239">
        <f>D90</f>
        <v>305697.25</v>
      </c>
      <c r="E89" s="239">
        <f>E90</f>
        <v>0</v>
      </c>
      <c r="F89" s="355">
        <f t="shared" si="3"/>
        <v>305697.25</v>
      </c>
    </row>
    <row r="90" spans="1:6" ht="74.25" customHeight="1">
      <c r="A90" s="301" t="s">
        <v>119</v>
      </c>
      <c r="B90" s="354" t="s">
        <v>230</v>
      </c>
      <c r="C90" s="329">
        <v>200</v>
      </c>
      <c r="D90" s="416">
        <v>305697.25</v>
      </c>
      <c r="E90" s="416"/>
      <c r="F90" s="264">
        <f t="shared" si="3"/>
        <v>305697.25</v>
      </c>
    </row>
    <row r="91" spans="1:6" ht="94.5" customHeight="1">
      <c r="A91" s="54" t="s">
        <v>102</v>
      </c>
      <c r="B91" s="66">
        <v>1100000000</v>
      </c>
      <c r="C91" s="98"/>
      <c r="D91" s="226">
        <f>D94</f>
        <v>62150</v>
      </c>
      <c r="E91" s="226">
        <f>E94</f>
        <v>0</v>
      </c>
      <c r="F91" s="226">
        <f>F94</f>
        <v>62150</v>
      </c>
    </row>
    <row r="92" spans="1:6" ht="27" customHeight="1">
      <c r="A92" s="285" t="s">
        <v>249</v>
      </c>
      <c r="B92" s="286">
        <v>1120000000</v>
      </c>
      <c r="C92" s="241"/>
      <c r="D92" s="239">
        <f>D93</f>
        <v>62150</v>
      </c>
      <c r="E92" s="239"/>
      <c r="F92" s="355">
        <f t="shared" si="3"/>
        <v>62150</v>
      </c>
    </row>
    <row r="93" spans="1:6" ht="36" customHeight="1">
      <c r="A93" s="290" t="s">
        <v>120</v>
      </c>
      <c r="B93" s="286">
        <v>1120100000</v>
      </c>
      <c r="C93" s="241"/>
      <c r="D93" s="239">
        <f>D94</f>
        <v>62150</v>
      </c>
      <c r="E93" s="239"/>
      <c r="F93" s="355">
        <f t="shared" si="3"/>
        <v>62150</v>
      </c>
    </row>
    <row r="94" spans="1:6" ht="33" customHeight="1">
      <c r="A94" s="196" t="s">
        <v>248</v>
      </c>
      <c r="B94" s="375" t="s">
        <v>245</v>
      </c>
      <c r="C94" s="96">
        <v>200</v>
      </c>
      <c r="D94" s="242">
        <v>62150</v>
      </c>
      <c r="E94" s="242"/>
      <c r="F94" s="264">
        <f t="shared" si="3"/>
        <v>62150</v>
      </c>
    </row>
    <row r="95" spans="1:6" ht="29.25" customHeight="1">
      <c r="A95" s="376" t="s">
        <v>330</v>
      </c>
      <c r="B95" s="63">
        <v>1700000000</v>
      </c>
      <c r="C95" s="377"/>
      <c r="D95" s="260">
        <f>D96</f>
        <v>174296770</v>
      </c>
      <c r="E95" s="260">
        <f>E96</f>
        <v>0</v>
      </c>
      <c r="F95" s="260">
        <f>F96</f>
        <v>174296770</v>
      </c>
    </row>
    <row r="96" spans="1:6" ht="43.5" customHeight="1">
      <c r="A96" s="285" t="s">
        <v>331</v>
      </c>
      <c r="B96" s="286">
        <v>1710000000</v>
      </c>
      <c r="C96" s="378"/>
      <c r="D96" s="355">
        <f>D98</f>
        <v>174296770</v>
      </c>
      <c r="E96" s="242"/>
      <c r="F96" s="355">
        <f t="shared" si="3"/>
        <v>174296770</v>
      </c>
    </row>
    <row r="97" spans="1:6" ht="24" customHeight="1">
      <c r="A97" s="285" t="s">
        <v>332</v>
      </c>
      <c r="B97" s="286" t="s">
        <v>333</v>
      </c>
      <c r="C97" s="378"/>
      <c r="D97" s="355">
        <f>D98</f>
        <v>174296770</v>
      </c>
      <c r="E97" s="242"/>
      <c r="F97" s="355">
        <f t="shared" si="3"/>
        <v>174296770</v>
      </c>
    </row>
    <row r="98" spans="1:6" ht="78" customHeight="1">
      <c r="A98" s="53" t="s">
        <v>315</v>
      </c>
      <c r="B98" s="421" t="s">
        <v>316</v>
      </c>
      <c r="C98" s="378"/>
      <c r="D98" s="264">
        <f>D99+D100</f>
        <v>174296770</v>
      </c>
      <c r="E98" s="242"/>
      <c r="F98" s="355">
        <f t="shared" si="3"/>
        <v>174296770</v>
      </c>
    </row>
    <row r="99" spans="1:6" ht="21.75" customHeight="1">
      <c r="A99" s="360" t="s">
        <v>295</v>
      </c>
      <c r="B99" s="421"/>
      <c r="C99" s="378"/>
      <c r="D99" s="403">
        <v>174279348.48</v>
      </c>
      <c r="E99" s="242"/>
      <c r="F99" s="264">
        <f t="shared" si="3"/>
        <v>174279348.48</v>
      </c>
    </row>
    <row r="100" spans="1:6" ht="26.25" customHeight="1">
      <c r="A100" s="360" t="s">
        <v>296</v>
      </c>
      <c r="B100" s="421"/>
      <c r="C100" s="378"/>
      <c r="D100" s="403">
        <v>17421.52</v>
      </c>
      <c r="E100" s="242"/>
      <c r="F100" s="264">
        <f t="shared" si="3"/>
        <v>17421.52</v>
      </c>
    </row>
    <row r="101" spans="1:6" ht="75" customHeight="1">
      <c r="A101" s="54" t="s">
        <v>199</v>
      </c>
      <c r="B101" s="64">
        <v>1600000000</v>
      </c>
      <c r="C101" s="98"/>
      <c r="D101" s="260">
        <f>D104</f>
        <v>0</v>
      </c>
      <c r="E101" s="260">
        <f>E104</f>
        <v>0</v>
      </c>
      <c r="F101" s="260">
        <f>F104</f>
        <v>0</v>
      </c>
    </row>
    <row r="102" spans="1:6" ht="24" customHeight="1">
      <c r="A102" s="285" t="s">
        <v>249</v>
      </c>
      <c r="B102" s="293">
        <v>1620000000</v>
      </c>
      <c r="C102" s="241"/>
      <c r="D102" s="534"/>
      <c r="E102" s="355"/>
      <c r="F102" s="355"/>
    </row>
    <row r="103" spans="1:6" ht="25.5" customHeight="1">
      <c r="A103" s="356" t="s">
        <v>286</v>
      </c>
      <c r="B103" s="293">
        <v>1620100000</v>
      </c>
      <c r="C103" s="241"/>
      <c r="D103" s="534"/>
      <c r="E103" s="355"/>
      <c r="F103" s="355"/>
    </row>
    <row r="104" spans="1:6" ht="29.25" customHeight="1">
      <c r="A104" s="53" t="s">
        <v>216</v>
      </c>
      <c r="B104" s="46">
        <v>1620190140</v>
      </c>
      <c r="C104" s="96"/>
      <c r="D104" s="535"/>
      <c r="E104" s="264"/>
      <c r="F104" s="264"/>
    </row>
    <row r="105" spans="1:6" ht="51" customHeight="1">
      <c r="A105" s="376" t="s">
        <v>334</v>
      </c>
      <c r="B105" s="63">
        <v>1800000000</v>
      </c>
      <c r="C105" s="379"/>
      <c r="D105" s="260">
        <f>D106</f>
        <v>4000910.96</v>
      </c>
      <c r="E105" s="260">
        <f>E106</f>
        <v>0</v>
      </c>
      <c r="F105" s="260">
        <f>F106</f>
        <v>4000910.96</v>
      </c>
    </row>
    <row r="106" spans="1:6" ht="53.25" customHeight="1">
      <c r="A106" s="285" t="s">
        <v>335</v>
      </c>
      <c r="B106" s="286">
        <v>1810000000</v>
      </c>
      <c r="C106" s="380"/>
      <c r="D106" s="355">
        <f>D107</f>
        <v>4000910.96</v>
      </c>
      <c r="E106" s="264"/>
      <c r="F106" s="355">
        <f t="shared" si="3"/>
        <v>4000910.96</v>
      </c>
    </row>
    <row r="107" spans="1:6" ht="29.25" customHeight="1">
      <c r="A107" s="285" t="s">
        <v>336</v>
      </c>
      <c r="B107" s="291" t="s">
        <v>337</v>
      </c>
      <c r="C107" s="380"/>
      <c r="D107" s="355">
        <f>D108+D114+D121+D120</f>
        <v>4000910.96</v>
      </c>
      <c r="E107" s="264"/>
      <c r="F107" s="355">
        <f t="shared" si="3"/>
        <v>4000910.96</v>
      </c>
    </row>
    <row r="108" spans="1:6" ht="105.75" customHeight="1">
      <c r="A108" s="333" t="s">
        <v>338</v>
      </c>
      <c r="B108" s="46" t="s">
        <v>303</v>
      </c>
      <c r="C108" s="378">
        <v>200</v>
      </c>
      <c r="D108" s="264">
        <f>D109</f>
        <v>1010452.0199999999</v>
      </c>
      <c r="E108" s="264"/>
      <c r="F108" s="264">
        <f t="shared" si="3"/>
        <v>1010452.0199999999</v>
      </c>
    </row>
    <row r="109" spans="1:6" ht="44.25" customHeight="1">
      <c r="A109" s="363" t="s">
        <v>304</v>
      </c>
      <c r="B109" s="421"/>
      <c r="C109" s="378"/>
      <c r="D109" s="264">
        <f>D110+D111+D112+D113</f>
        <v>1010452.0199999999</v>
      </c>
      <c r="E109" s="264"/>
      <c r="F109" s="264">
        <f t="shared" si="3"/>
        <v>1010452.0199999999</v>
      </c>
    </row>
    <row r="110" spans="1:6" ht="29.25" customHeight="1">
      <c r="A110" s="272" t="s">
        <v>305</v>
      </c>
      <c r="B110" s="421"/>
      <c r="C110" s="378"/>
      <c r="D110" s="367">
        <v>858884.21</v>
      </c>
      <c r="E110" s="264"/>
      <c r="F110" s="264">
        <f t="shared" si="3"/>
        <v>858884.21</v>
      </c>
    </row>
    <row r="111" spans="1:6" ht="29.25" customHeight="1">
      <c r="A111" s="272" t="s">
        <v>306</v>
      </c>
      <c r="B111" s="421"/>
      <c r="C111" s="378"/>
      <c r="D111" s="367">
        <v>90940.68</v>
      </c>
      <c r="E111" s="264"/>
      <c r="F111" s="264">
        <f t="shared" si="3"/>
        <v>90940.68</v>
      </c>
    </row>
    <row r="112" spans="1:6" ht="29.25" customHeight="1">
      <c r="A112" s="271" t="s">
        <v>307</v>
      </c>
      <c r="B112" s="421"/>
      <c r="C112" s="378"/>
      <c r="D112" s="367">
        <v>10104.53</v>
      </c>
      <c r="E112" s="264"/>
      <c r="F112" s="264">
        <f t="shared" si="3"/>
        <v>10104.53</v>
      </c>
    </row>
    <row r="113" spans="1:6" ht="29.25" customHeight="1">
      <c r="A113" s="50" t="s">
        <v>339</v>
      </c>
      <c r="B113" s="421"/>
      <c r="C113" s="378"/>
      <c r="D113" s="367">
        <v>50522.6</v>
      </c>
      <c r="E113" s="264"/>
      <c r="F113" s="264">
        <f t="shared" si="3"/>
        <v>50522.6</v>
      </c>
    </row>
    <row r="114" spans="1:6" ht="83.25" customHeight="1">
      <c r="A114" s="333" t="s">
        <v>340</v>
      </c>
      <c r="B114" s="46" t="s">
        <v>309</v>
      </c>
      <c r="C114" s="378">
        <v>200</v>
      </c>
      <c r="D114" s="264">
        <f>D115</f>
        <v>952380</v>
      </c>
      <c r="E114" s="264"/>
      <c r="F114" s="264">
        <f t="shared" si="3"/>
        <v>952380</v>
      </c>
    </row>
    <row r="115" spans="1:6" ht="45.75" customHeight="1">
      <c r="A115" s="363" t="s">
        <v>310</v>
      </c>
      <c r="B115" s="421"/>
      <c r="C115" s="378"/>
      <c r="D115" s="264">
        <f>D116+D117+D118+D119</f>
        <v>952380</v>
      </c>
      <c r="E115" s="264"/>
      <c r="F115" s="264">
        <f t="shared" si="3"/>
        <v>952380</v>
      </c>
    </row>
    <row r="116" spans="1:6" ht="29.25" customHeight="1">
      <c r="A116" s="272" t="s">
        <v>305</v>
      </c>
      <c r="B116" s="421"/>
      <c r="C116" s="378"/>
      <c r="D116" s="367">
        <v>809523</v>
      </c>
      <c r="E116" s="264"/>
      <c r="F116" s="264">
        <f t="shared" si="3"/>
        <v>809523</v>
      </c>
    </row>
    <row r="117" spans="1:6" ht="29.25" customHeight="1">
      <c r="A117" s="272" t="s">
        <v>306</v>
      </c>
      <c r="B117" s="421"/>
      <c r="C117" s="378"/>
      <c r="D117" s="367">
        <v>76190.4</v>
      </c>
      <c r="E117" s="264"/>
      <c r="F117" s="264">
        <f t="shared" si="3"/>
        <v>76190.4</v>
      </c>
    </row>
    <row r="118" spans="1:6" ht="29.25" customHeight="1">
      <c r="A118" s="271" t="s">
        <v>307</v>
      </c>
      <c r="B118" s="421"/>
      <c r="C118" s="378"/>
      <c r="D118" s="367">
        <v>19047.6</v>
      </c>
      <c r="E118" s="264"/>
      <c r="F118" s="264">
        <f t="shared" si="3"/>
        <v>19047.6</v>
      </c>
    </row>
    <row r="119" spans="1:6" ht="29.25" customHeight="1">
      <c r="A119" s="50" t="s">
        <v>339</v>
      </c>
      <c r="B119" s="421"/>
      <c r="C119" s="378"/>
      <c r="D119" s="367">
        <v>47619</v>
      </c>
      <c r="E119" s="264"/>
      <c r="F119" s="264">
        <f t="shared" si="3"/>
        <v>47619</v>
      </c>
    </row>
    <row r="120" spans="1:6" ht="29.25" customHeight="1">
      <c r="A120" s="365" t="s">
        <v>311</v>
      </c>
      <c r="B120" s="46">
        <v>1820190150</v>
      </c>
      <c r="C120" s="378">
        <v>200</v>
      </c>
      <c r="D120" s="219">
        <v>38078.94</v>
      </c>
      <c r="E120" s="219"/>
      <c r="F120" s="264">
        <f t="shared" si="3"/>
        <v>38078.94</v>
      </c>
    </row>
    <row r="121" spans="1:6" ht="75" customHeight="1">
      <c r="A121" s="41" t="s">
        <v>318</v>
      </c>
      <c r="B121" s="421" t="s">
        <v>319</v>
      </c>
      <c r="C121" s="378">
        <v>200</v>
      </c>
      <c r="D121" s="219">
        <v>2000000</v>
      </c>
      <c r="E121" s="219"/>
      <c r="F121" s="264">
        <f t="shared" si="3"/>
        <v>2000000</v>
      </c>
    </row>
    <row r="122" spans="1:6" ht="39" customHeight="1">
      <c r="A122" s="376" t="s">
        <v>341</v>
      </c>
      <c r="B122" s="63">
        <v>1900000000</v>
      </c>
      <c r="C122" s="381"/>
      <c r="D122" s="260">
        <f>D123</f>
        <v>714939.7499999999</v>
      </c>
      <c r="E122" s="260">
        <f>E123</f>
        <v>0</v>
      </c>
      <c r="F122" s="260">
        <f>F123</f>
        <v>714939.7499999999</v>
      </c>
    </row>
    <row r="123" spans="1:6" ht="29.25" customHeight="1">
      <c r="A123" s="285" t="s">
        <v>249</v>
      </c>
      <c r="B123" s="421">
        <v>1920000000</v>
      </c>
      <c r="C123" s="378"/>
      <c r="D123" s="127">
        <f>D124</f>
        <v>714939.7499999999</v>
      </c>
      <c r="E123" s="264"/>
      <c r="F123" s="264">
        <f t="shared" si="3"/>
        <v>714939.7499999999</v>
      </c>
    </row>
    <row r="124" spans="1:6" ht="29.25" customHeight="1">
      <c r="A124" s="382" t="s">
        <v>342</v>
      </c>
      <c r="B124" s="421">
        <v>1920100000</v>
      </c>
      <c r="C124" s="378"/>
      <c r="D124" s="127">
        <f>D125</f>
        <v>714939.7499999999</v>
      </c>
      <c r="E124" s="264"/>
      <c r="F124" s="264">
        <f t="shared" si="3"/>
        <v>714939.7499999999</v>
      </c>
    </row>
    <row r="125" spans="1:6" ht="86.25" customHeight="1">
      <c r="A125" s="382" t="s">
        <v>312</v>
      </c>
      <c r="B125" s="421" t="s">
        <v>343</v>
      </c>
      <c r="C125" s="378">
        <v>200</v>
      </c>
      <c r="D125" s="127">
        <f>D126+D127+D128</f>
        <v>714939.7499999999</v>
      </c>
      <c r="E125" s="264"/>
      <c r="F125" s="264">
        <f t="shared" si="3"/>
        <v>714939.7499999999</v>
      </c>
    </row>
    <row r="126" spans="1:6" ht="29.25" customHeight="1">
      <c r="A126" s="364" t="s">
        <v>313</v>
      </c>
      <c r="B126" s="422"/>
      <c r="C126" s="378"/>
      <c r="D126" s="367">
        <v>662453.35</v>
      </c>
      <c r="E126" s="264"/>
      <c r="F126" s="264">
        <f t="shared" si="3"/>
        <v>662453.35</v>
      </c>
    </row>
    <row r="127" spans="1:6" ht="29.25" customHeight="1">
      <c r="A127" s="364" t="s">
        <v>305</v>
      </c>
      <c r="B127" s="421"/>
      <c r="C127" s="378"/>
      <c r="D127" s="367">
        <v>49862.08</v>
      </c>
      <c r="E127" s="264"/>
      <c r="F127" s="264">
        <f t="shared" si="3"/>
        <v>49862.08</v>
      </c>
    </row>
    <row r="128" spans="1:6" ht="29.25" customHeight="1">
      <c r="A128" s="364" t="s">
        <v>306</v>
      </c>
      <c r="B128" s="421"/>
      <c r="C128" s="378"/>
      <c r="D128" s="367">
        <v>2624.32</v>
      </c>
      <c r="E128" s="264"/>
      <c r="F128" s="264">
        <f t="shared" si="3"/>
        <v>2624.32</v>
      </c>
    </row>
    <row r="129" spans="1:6" s="47" customFormat="1" ht="147" customHeight="1">
      <c r="A129" s="395" t="s">
        <v>287</v>
      </c>
      <c r="B129" s="197">
        <v>4000000000</v>
      </c>
      <c r="C129" s="198"/>
      <c r="D129" s="220">
        <f>D130+D134+D135+D139+D140+D141+D142+D143+D144+D147+D148+D149+D150+D151+D152+D153</f>
        <v>27659293.26</v>
      </c>
      <c r="E129" s="220">
        <f>E130+E134+E135+E139+E140+E141+E142+E143+E144+E147+E148+E149+E150+E151+E152+E153</f>
        <v>2323968.44</v>
      </c>
      <c r="F129" s="220">
        <f>F130+F134+F135+F139+F140+F141+F142+F143+F144+F147+F148+F149+F150+F151+F152+F153</f>
        <v>29983261.7</v>
      </c>
    </row>
    <row r="130" spans="1:7" s="47" customFormat="1" ht="44.25" customHeight="1">
      <c r="A130" s="158" t="s">
        <v>129</v>
      </c>
      <c r="B130" s="191">
        <v>4000000010</v>
      </c>
      <c r="C130" s="159"/>
      <c r="D130" s="223">
        <f>D131+D132+D133</f>
        <v>5690336.91</v>
      </c>
      <c r="E130" s="223">
        <f>E131+E132+E133</f>
        <v>0</v>
      </c>
      <c r="F130" s="221">
        <f t="shared" si="3"/>
        <v>5690336.91</v>
      </c>
      <c r="G130" s="120"/>
    </row>
    <row r="131" spans="1:6" s="47" customFormat="1" ht="42.75" customHeight="1">
      <c r="A131" s="51" t="s">
        <v>130</v>
      </c>
      <c r="B131" s="46">
        <v>4000000010</v>
      </c>
      <c r="C131" s="96">
        <v>100</v>
      </c>
      <c r="D131" s="242">
        <v>5306915.91</v>
      </c>
      <c r="E131" s="242"/>
      <c r="F131" s="264">
        <f t="shared" si="3"/>
        <v>5306915.91</v>
      </c>
    </row>
    <row r="132" spans="1:6" s="47" customFormat="1" ht="39" customHeight="1">
      <c r="A132" s="51" t="s">
        <v>130</v>
      </c>
      <c r="B132" s="46">
        <v>4000000010</v>
      </c>
      <c r="C132" s="96">
        <v>200</v>
      </c>
      <c r="D132" s="264">
        <v>381421</v>
      </c>
      <c r="E132" s="264"/>
      <c r="F132" s="264">
        <f t="shared" si="3"/>
        <v>381421</v>
      </c>
    </row>
    <row r="133" spans="1:6" s="47" customFormat="1" ht="41.25" customHeight="1">
      <c r="A133" s="51" t="s">
        <v>130</v>
      </c>
      <c r="B133" s="46">
        <v>4000000010</v>
      </c>
      <c r="C133" s="96">
        <v>800</v>
      </c>
      <c r="D133" s="242">
        <v>2000</v>
      </c>
      <c r="E133" s="242"/>
      <c r="F133" s="264">
        <f t="shared" si="3"/>
        <v>2000</v>
      </c>
    </row>
    <row r="134" spans="1:6" s="47" customFormat="1" ht="33" customHeight="1">
      <c r="A134" s="158" t="s">
        <v>128</v>
      </c>
      <c r="B134" s="192">
        <v>4000000020</v>
      </c>
      <c r="C134" s="193">
        <v>100</v>
      </c>
      <c r="D134" s="222">
        <v>1301411.5</v>
      </c>
      <c r="E134" s="222"/>
      <c r="F134" s="221">
        <f aca="true" t="shared" si="4" ref="F134:F168">D134+E134</f>
        <v>1301411.5</v>
      </c>
    </row>
    <row r="135" spans="1:6" s="47" customFormat="1" ht="73.5" customHeight="1">
      <c r="A135" s="158" t="s">
        <v>131</v>
      </c>
      <c r="B135" s="194">
        <v>4000000060</v>
      </c>
      <c r="C135" s="193"/>
      <c r="D135" s="263">
        <f>D136+D137+D138</f>
        <v>3878133</v>
      </c>
      <c r="E135" s="263">
        <f>E136+E137+E138</f>
        <v>0</v>
      </c>
      <c r="F135" s="221">
        <f t="shared" si="4"/>
        <v>3878133</v>
      </c>
    </row>
    <row r="136" spans="1:6" s="47" customFormat="1" ht="59.25" customHeight="1">
      <c r="A136" s="357" t="s">
        <v>124</v>
      </c>
      <c r="B136" s="46">
        <v>4000000060</v>
      </c>
      <c r="C136" s="100">
        <v>100</v>
      </c>
      <c r="D136" s="242">
        <v>3224011</v>
      </c>
      <c r="E136" s="242"/>
      <c r="F136" s="264">
        <f t="shared" si="4"/>
        <v>3224011</v>
      </c>
    </row>
    <row r="137" spans="1:6" s="47" customFormat="1" ht="60.75" customHeight="1">
      <c r="A137" s="357" t="s">
        <v>125</v>
      </c>
      <c r="B137" s="46">
        <v>4000000060</v>
      </c>
      <c r="C137" s="100">
        <v>200</v>
      </c>
      <c r="D137" s="242">
        <v>652000</v>
      </c>
      <c r="E137" s="242"/>
      <c r="F137" s="264">
        <f t="shared" si="4"/>
        <v>652000</v>
      </c>
    </row>
    <row r="138" spans="1:6" s="47" customFormat="1" ht="60.75" customHeight="1">
      <c r="A138" s="357" t="s">
        <v>125</v>
      </c>
      <c r="B138" s="46">
        <v>4000000060</v>
      </c>
      <c r="C138" s="100">
        <v>800</v>
      </c>
      <c r="D138" s="242">
        <v>2122</v>
      </c>
      <c r="E138" s="242"/>
      <c r="F138" s="264">
        <f t="shared" si="4"/>
        <v>2122</v>
      </c>
    </row>
    <row r="139" spans="1:6" s="48" customFormat="1" ht="66" customHeight="1">
      <c r="A139" s="158" t="s">
        <v>123</v>
      </c>
      <c r="B139" s="192">
        <v>4000020120</v>
      </c>
      <c r="C139" s="193">
        <v>800</v>
      </c>
      <c r="D139" s="406">
        <v>100000</v>
      </c>
      <c r="E139" s="406"/>
      <c r="F139" s="405">
        <f t="shared" si="4"/>
        <v>100000</v>
      </c>
    </row>
    <row r="140" spans="1:6" s="48" customFormat="1" ht="38.25" customHeight="1">
      <c r="A140" s="158" t="s">
        <v>200</v>
      </c>
      <c r="B140" s="192">
        <v>4000090080</v>
      </c>
      <c r="C140" s="193">
        <v>800</v>
      </c>
      <c r="D140" s="408">
        <v>27714</v>
      </c>
      <c r="E140" s="408"/>
      <c r="F140" s="405">
        <f t="shared" si="4"/>
        <v>27714</v>
      </c>
    </row>
    <row r="141" spans="1:6" s="48" customFormat="1" ht="41.25" customHeight="1">
      <c r="A141" s="158" t="s">
        <v>122</v>
      </c>
      <c r="B141" s="192">
        <v>4000020140</v>
      </c>
      <c r="C141" s="193">
        <v>200</v>
      </c>
      <c r="D141" s="536"/>
      <c r="E141" s="408"/>
      <c r="F141" s="405"/>
    </row>
    <row r="142" spans="1:6" s="48" customFormat="1" ht="30" customHeight="1">
      <c r="A142" s="158" t="s">
        <v>126</v>
      </c>
      <c r="B142" s="202">
        <v>4000020150</v>
      </c>
      <c r="C142" s="193">
        <v>200</v>
      </c>
      <c r="D142" s="408">
        <v>70000</v>
      </c>
      <c r="E142" s="408"/>
      <c r="F142" s="405">
        <f t="shared" si="4"/>
        <v>70000</v>
      </c>
    </row>
    <row r="143" spans="1:6" s="48" customFormat="1" ht="26.25" customHeight="1">
      <c r="A143" s="158" t="s">
        <v>127</v>
      </c>
      <c r="B143" s="192">
        <v>4000020170</v>
      </c>
      <c r="C143" s="193">
        <v>200</v>
      </c>
      <c r="D143" s="408">
        <v>15000</v>
      </c>
      <c r="E143" s="408"/>
      <c r="F143" s="405">
        <f t="shared" si="4"/>
        <v>15000</v>
      </c>
    </row>
    <row r="144" spans="1:6" s="47" customFormat="1" ht="54" customHeight="1">
      <c r="A144" s="158" t="s">
        <v>151</v>
      </c>
      <c r="B144" s="192">
        <v>4000090050</v>
      </c>
      <c r="C144" s="157"/>
      <c r="D144" s="407">
        <f>D145+D146</f>
        <v>325000</v>
      </c>
      <c r="E144" s="407"/>
      <c r="F144" s="405">
        <f t="shared" si="4"/>
        <v>325000</v>
      </c>
    </row>
    <row r="145" spans="1:6" s="47" customFormat="1" ht="54" customHeight="1">
      <c r="A145" s="240" t="s">
        <v>151</v>
      </c>
      <c r="B145" s="423">
        <v>4000090050</v>
      </c>
      <c r="C145" s="92">
        <v>200</v>
      </c>
      <c r="D145" s="127">
        <v>144856.16</v>
      </c>
      <c r="E145" s="127"/>
      <c r="F145" s="264">
        <f t="shared" si="4"/>
        <v>144856.16</v>
      </c>
    </row>
    <row r="146" spans="1:6" s="47" customFormat="1" ht="54" customHeight="1">
      <c r="A146" s="240" t="s">
        <v>151</v>
      </c>
      <c r="B146" s="423">
        <v>4000090050</v>
      </c>
      <c r="C146" s="92">
        <v>800</v>
      </c>
      <c r="D146" s="95">
        <v>180143.84</v>
      </c>
      <c r="E146" s="95"/>
      <c r="F146" s="264">
        <f t="shared" si="4"/>
        <v>180143.84</v>
      </c>
    </row>
    <row r="147" spans="1:6" s="48" customFormat="1" ht="54.75" customHeight="1">
      <c r="A147" s="237" t="s">
        <v>132</v>
      </c>
      <c r="B147" s="202">
        <v>4000090060</v>
      </c>
      <c r="C147" s="238">
        <v>300</v>
      </c>
      <c r="D147" s="415">
        <v>73000</v>
      </c>
      <c r="E147" s="415"/>
      <c r="F147" s="405">
        <f t="shared" si="4"/>
        <v>73000</v>
      </c>
    </row>
    <row r="148" spans="1:6" s="48" customFormat="1" ht="51.75" customHeight="1">
      <c r="A148" s="155" t="s">
        <v>288</v>
      </c>
      <c r="B148" s="203" t="s">
        <v>224</v>
      </c>
      <c r="C148" s="157">
        <v>200</v>
      </c>
      <c r="D148" s="407">
        <v>100000</v>
      </c>
      <c r="E148" s="407"/>
      <c r="F148" s="405">
        <f t="shared" si="4"/>
        <v>100000</v>
      </c>
    </row>
    <row r="149" spans="1:6" s="48" customFormat="1" ht="49.5" customHeight="1">
      <c r="A149" s="158" t="s">
        <v>191</v>
      </c>
      <c r="B149" s="191">
        <v>4000090110</v>
      </c>
      <c r="C149" s="248">
        <v>200</v>
      </c>
      <c r="D149" s="405">
        <v>460000</v>
      </c>
      <c r="E149" s="405"/>
      <c r="F149" s="405">
        <f t="shared" si="4"/>
        <v>460000</v>
      </c>
    </row>
    <row r="150" spans="1:6" s="48" customFormat="1" ht="39.75" customHeight="1">
      <c r="A150" s="158" t="s">
        <v>185</v>
      </c>
      <c r="B150" s="194">
        <v>4000090100</v>
      </c>
      <c r="C150" s="157">
        <v>800</v>
      </c>
      <c r="D150" s="407">
        <v>576031.56</v>
      </c>
      <c r="E150" s="407">
        <v>-576031.56</v>
      </c>
      <c r="F150" s="405">
        <f t="shared" si="4"/>
        <v>0</v>
      </c>
    </row>
    <row r="151" spans="1:6" s="48" customFormat="1" ht="75" customHeight="1">
      <c r="A151" s="158" t="s">
        <v>189</v>
      </c>
      <c r="B151" s="194">
        <v>4000090130</v>
      </c>
      <c r="C151" s="157">
        <v>800</v>
      </c>
      <c r="D151" s="537"/>
      <c r="E151" s="407"/>
      <c r="F151" s="405"/>
    </row>
    <row r="152" spans="1:6" s="48" customFormat="1" ht="111.75" customHeight="1">
      <c r="A152" s="158" t="s">
        <v>299</v>
      </c>
      <c r="B152" s="192">
        <v>4000060010</v>
      </c>
      <c r="C152" s="157">
        <v>800</v>
      </c>
      <c r="D152" s="407">
        <v>150000</v>
      </c>
      <c r="E152" s="407"/>
      <c r="F152" s="405">
        <f t="shared" si="4"/>
        <v>150000</v>
      </c>
    </row>
    <row r="153" spans="1:8" s="48" customFormat="1" ht="26.25" customHeight="1">
      <c r="A153" s="385" t="s">
        <v>346</v>
      </c>
      <c r="B153" s="194"/>
      <c r="C153" s="157"/>
      <c r="D153" s="223">
        <f>D154+D155+D156+D157+D158+D159+D160+D161+D162+D163+D164+D165+D166+D167+D168</f>
        <v>14892666.290000001</v>
      </c>
      <c r="E153" s="223">
        <f>E154+E155+E156+E157+E158+E159+E160+E161+E162+E163+E164+E165+E166+E167+E168</f>
        <v>2900000</v>
      </c>
      <c r="F153" s="223">
        <f>F154+F155+F156+F157+F158+F159+F160+F161+F162+F163+F164+F165+F166+F167+F168</f>
        <v>17792666.29</v>
      </c>
      <c r="H153" s="417"/>
    </row>
    <row r="154" spans="1:6" s="48" customFormat="1" ht="63" customHeight="1">
      <c r="A154" s="41" t="s">
        <v>344</v>
      </c>
      <c r="B154" s="418">
        <v>4000090160</v>
      </c>
      <c r="C154" s="419">
        <v>500</v>
      </c>
      <c r="D154" s="420">
        <v>806680.93</v>
      </c>
      <c r="E154" s="420"/>
      <c r="F154" s="264">
        <f t="shared" si="4"/>
        <v>806680.93</v>
      </c>
    </row>
    <row r="155" spans="1:6" s="48" customFormat="1" ht="43.5" customHeight="1">
      <c r="A155" s="386" t="s">
        <v>345</v>
      </c>
      <c r="B155" s="424">
        <v>4000090170</v>
      </c>
      <c r="C155" s="419">
        <v>500</v>
      </c>
      <c r="D155" s="420">
        <v>779645.2</v>
      </c>
      <c r="E155" s="420"/>
      <c r="F155" s="264">
        <f t="shared" si="4"/>
        <v>779645.2</v>
      </c>
    </row>
    <row r="156" spans="1:6" s="48" customFormat="1" ht="78.75" customHeight="1">
      <c r="A156" s="386" t="s">
        <v>347</v>
      </c>
      <c r="B156" s="424">
        <v>4000090180</v>
      </c>
      <c r="C156" s="419">
        <v>500</v>
      </c>
      <c r="D156" s="420">
        <v>51030.5</v>
      </c>
      <c r="E156" s="420"/>
      <c r="F156" s="264">
        <f t="shared" si="4"/>
        <v>51030.5</v>
      </c>
    </row>
    <row r="157" spans="1:6" s="48" customFormat="1" ht="186.75" customHeight="1">
      <c r="A157" s="386" t="s">
        <v>348</v>
      </c>
      <c r="B157" s="424">
        <v>4000090190</v>
      </c>
      <c r="C157" s="419">
        <v>500</v>
      </c>
      <c r="D157" s="420">
        <v>2521605</v>
      </c>
      <c r="E157" s="420"/>
      <c r="F157" s="264">
        <f t="shared" si="4"/>
        <v>2521605</v>
      </c>
    </row>
    <row r="158" spans="1:6" s="48" customFormat="1" ht="129" customHeight="1">
      <c r="A158" s="386" t="s">
        <v>349</v>
      </c>
      <c r="B158" s="424">
        <v>4000090200</v>
      </c>
      <c r="C158" s="419">
        <v>500</v>
      </c>
      <c r="D158" s="420">
        <v>1685711.77</v>
      </c>
      <c r="E158" s="420">
        <v>2278000</v>
      </c>
      <c r="F158" s="264">
        <f t="shared" si="4"/>
        <v>3963711.77</v>
      </c>
    </row>
    <row r="159" spans="1:6" s="48" customFormat="1" ht="63" customHeight="1">
      <c r="A159" s="386" t="s">
        <v>350</v>
      </c>
      <c r="B159" s="424">
        <v>4000090210</v>
      </c>
      <c r="C159" s="419">
        <v>500</v>
      </c>
      <c r="D159" s="420">
        <v>36120</v>
      </c>
      <c r="E159" s="420"/>
      <c r="F159" s="264">
        <f t="shared" si="4"/>
        <v>36120</v>
      </c>
    </row>
    <row r="160" spans="1:6" s="48" customFormat="1" ht="47.25" customHeight="1">
      <c r="A160" s="386" t="s">
        <v>351</v>
      </c>
      <c r="B160" s="424">
        <v>4000090220</v>
      </c>
      <c r="C160" s="419">
        <v>500</v>
      </c>
      <c r="D160" s="420">
        <v>662002</v>
      </c>
      <c r="E160" s="420"/>
      <c r="F160" s="264">
        <f t="shared" si="4"/>
        <v>662002</v>
      </c>
    </row>
    <row r="161" spans="1:6" s="48" customFormat="1" ht="76.5" customHeight="1">
      <c r="A161" s="386" t="s">
        <v>352</v>
      </c>
      <c r="B161" s="424">
        <v>4000090230</v>
      </c>
      <c r="C161" s="419">
        <v>500</v>
      </c>
      <c r="D161" s="420">
        <v>394460.78</v>
      </c>
      <c r="E161" s="420"/>
      <c r="F161" s="264">
        <f t="shared" si="4"/>
        <v>394460.78</v>
      </c>
    </row>
    <row r="162" spans="1:6" s="48" customFormat="1" ht="73.5" customHeight="1">
      <c r="A162" s="386" t="s">
        <v>353</v>
      </c>
      <c r="B162" s="424">
        <v>4000090240</v>
      </c>
      <c r="C162" s="419">
        <v>500</v>
      </c>
      <c r="D162" s="420">
        <v>225147.7</v>
      </c>
      <c r="E162" s="420"/>
      <c r="F162" s="264">
        <f t="shared" si="4"/>
        <v>225147.7</v>
      </c>
    </row>
    <row r="163" spans="1:9" s="48" customFormat="1" ht="166.5" customHeight="1">
      <c r="A163" s="41" t="s">
        <v>354</v>
      </c>
      <c r="B163" s="424">
        <v>4000090250</v>
      </c>
      <c r="C163" s="419">
        <v>500</v>
      </c>
      <c r="D163" s="420">
        <v>3916171.41</v>
      </c>
      <c r="E163" s="420">
        <v>562000</v>
      </c>
      <c r="F163" s="264">
        <f t="shared" si="4"/>
        <v>4478171.41</v>
      </c>
      <c r="I163" s="417"/>
    </row>
    <row r="164" spans="1:6" s="48" customFormat="1" ht="25.5" customHeight="1">
      <c r="A164" s="41" t="s">
        <v>355</v>
      </c>
      <c r="B164" s="424">
        <v>4000090260</v>
      </c>
      <c r="C164" s="419">
        <v>500</v>
      </c>
      <c r="D164" s="420">
        <v>15000</v>
      </c>
      <c r="E164" s="420">
        <v>60000</v>
      </c>
      <c r="F164" s="264">
        <f t="shared" si="4"/>
        <v>75000</v>
      </c>
    </row>
    <row r="165" spans="1:6" s="48" customFormat="1" ht="56.25" customHeight="1">
      <c r="A165" s="41" t="s">
        <v>356</v>
      </c>
      <c r="B165" s="418">
        <v>4000090270</v>
      </c>
      <c r="C165" s="419">
        <v>500</v>
      </c>
      <c r="D165" s="420">
        <v>153000</v>
      </c>
      <c r="E165" s="420"/>
      <c r="F165" s="264">
        <f t="shared" si="4"/>
        <v>153000</v>
      </c>
    </row>
    <row r="166" spans="1:6" s="48" customFormat="1" ht="65.25" customHeight="1">
      <c r="A166" s="41" t="s">
        <v>357</v>
      </c>
      <c r="B166" s="418">
        <v>4000090280</v>
      </c>
      <c r="C166" s="419">
        <v>500</v>
      </c>
      <c r="D166" s="420">
        <v>0</v>
      </c>
      <c r="E166" s="420"/>
      <c r="F166" s="264">
        <f t="shared" si="4"/>
        <v>0</v>
      </c>
    </row>
    <row r="167" spans="1:6" s="48" customFormat="1" ht="48" customHeight="1">
      <c r="A167" s="41" t="s">
        <v>358</v>
      </c>
      <c r="B167" s="418">
        <v>4000090290</v>
      </c>
      <c r="C167" s="419">
        <v>500</v>
      </c>
      <c r="D167" s="420">
        <v>3646091</v>
      </c>
      <c r="E167" s="420"/>
      <c r="F167" s="264">
        <f t="shared" si="4"/>
        <v>3646091</v>
      </c>
    </row>
    <row r="168" spans="1:6" s="48" customFormat="1" ht="74.25" customHeight="1">
      <c r="A168" s="386" t="s">
        <v>359</v>
      </c>
      <c r="B168" s="418">
        <v>4000090300</v>
      </c>
      <c r="C168" s="419">
        <v>500</v>
      </c>
      <c r="D168" s="420">
        <v>0</v>
      </c>
      <c r="E168" s="420"/>
      <c r="F168" s="264">
        <f t="shared" si="4"/>
        <v>0</v>
      </c>
    </row>
    <row r="169" spans="1:6" ht="15.75">
      <c r="A169" s="43" t="s">
        <v>81</v>
      </c>
      <c r="B169" s="204"/>
      <c r="C169" s="102"/>
      <c r="D169" s="224">
        <f>D5+D129</f>
        <v>308389148.95</v>
      </c>
      <c r="E169" s="224">
        <f>E5+E129</f>
        <v>2127828.52</v>
      </c>
      <c r="F169" s="224">
        <f>F5+F129</f>
        <v>310516977.46999997</v>
      </c>
    </row>
    <row r="170" spans="4:6" ht="12.75">
      <c r="D170" s="122"/>
      <c r="E170" s="122"/>
      <c r="F170" s="122"/>
    </row>
    <row r="171" spans="4:7" ht="12.75">
      <c r="D171" s="200"/>
      <c r="E171" s="200"/>
      <c r="F171" s="200"/>
      <c r="G171" s="201"/>
    </row>
    <row r="172" spans="4:7" ht="12.75">
      <c r="D172" s="200"/>
      <c r="E172" s="200"/>
      <c r="F172" s="200"/>
      <c r="G172" s="201"/>
    </row>
    <row r="173" spans="4:7" ht="12.75">
      <c r="D173" s="200"/>
      <c r="E173" s="200"/>
      <c r="F173" s="200"/>
      <c r="G173" s="201"/>
    </row>
  </sheetData>
  <sheetProtection/>
  <mergeCells count="6">
    <mergeCell ref="B1:F1"/>
    <mergeCell ref="A2:F2"/>
    <mergeCell ref="A3:A4"/>
    <mergeCell ref="B3:B4"/>
    <mergeCell ref="C3:C4"/>
    <mergeCell ref="D3:F3"/>
  </mergeCells>
  <printOptions/>
  <pageMargins left="1.1023622047244095" right="0.3937007874015748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33"/>
  <sheetViews>
    <sheetView zoomScale="140" zoomScaleNormal="140" zoomScalePageLayoutView="0" workbookViewId="0" topLeftCell="A28">
      <selection activeCell="G205" sqref="G205"/>
    </sheetView>
  </sheetViews>
  <sheetFormatPr defaultColWidth="8.88671875" defaultRowHeight="12.75"/>
  <cols>
    <col min="1" max="1" width="29.21484375" style="70" customWidth="1"/>
    <col min="2" max="3" width="2.99609375" style="70" customWidth="1"/>
    <col min="4" max="4" width="2.5546875" style="70" customWidth="1"/>
    <col min="5" max="5" width="8.4453125" style="70" customWidth="1"/>
    <col min="6" max="6" width="3.10546875" style="70" customWidth="1"/>
    <col min="7" max="7" width="8.4453125" style="82" customWidth="1"/>
    <col min="8" max="8" width="12.10546875" style="82" hidden="1" customWidth="1"/>
    <col min="9" max="10" width="8.4453125" style="82" customWidth="1"/>
    <col min="11" max="11" width="8.88671875" style="71" customWidth="1"/>
    <col min="12" max="12" width="10.6640625" style="71" bestFit="1" customWidth="1"/>
    <col min="13" max="13" width="11.6640625" style="71" bestFit="1" customWidth="1"/>
    <col min="14" max="16384" width="8.88671875" style="71" customWidth="1"/>
  </cols>
  <sheetData>
    <row r="1" spans="1:10" ht="117" customHeight="1">
      <c r="A1" s="33"/>
      <c r="B1" s="33"/>
      <c r="C1" s="36"/>
      <c r="D1" s="582" t="s">
        <v>645</v>
      </c>
      <c r="E1" s="583"/>
      <c r="F1" s="583"/>
      <c r="G1" s="583"/>
      <c r="H1" s="583"/>
      <c r="I1" s="583"/>
      <c r="J1" s="583"/>
    </row>
    <row r="2" spans="1:10" ht="57" customHeight="1">
      <c r="A2" s="587" t="s">
        <v>195</v>
      </c>
      <c r="B2" s="587"/>
      <c r="C2" s="587"/>
      <c r="D2" s="587"/>
      <c r="E2" s="587"/>
      <c r="F2" s="587"/>
      <c r="G2" s="587"/>
      <c r="H2" s="587"/>
      <c r="I2" s="587"/>
      <c r="J2" s="587"/>
    </row>
    <row r="3" spans="1:10" ht="18" customHeight="1">
      <c r="A3" s="584" t="s">
        <v>140</v>
      </c>
      <c r="B3" s="585"/>
      <c r="C3" s="584" t="s">
        <v>53</v>
      </c>
      <c r="D3" s="584" t="s">
        <v>54</v>
      </c>
      <c r="E3" s="584" t="s">
        <v>55</v>
      </c>
      <c r="F3" s="584" t="s">
        <v>56</v>
      </c>
      <c r="G3" s="586" t="s">
        <v>141</v>
      </c>
      <c r="H3" s="586"/>
      <c r="I3" s="586"/>
      <c r="J3" s="586"/>
    </row>
    <row r="4" spans="1:10" ht="40.5" customHeight="1">
      <c r="A4" s="584" t="s">
        <v>74</v>
      </c>
      <c r="B4" s="585"/>
      <c r="C4" s="584" t="s">
        <v>74</v>
      </c>
      <c r="D4" s="584" t="s">
        <v>74</v>
      </c>
      <c r="E4" s="584" t="s">
        <v>74</v>
      </c>
      <c r="F4" s="584" t="s">
        <v>74</v>
      </c>
      <c r="G4" s="195" t="s">
        <v>194</v>
      </c>
      <c r="H4" s="195" t="s">
        <v>152</v>
      </c>
      <c r="I4" s="358" t="s">
        <v>291</v>
      </c>
      <c r="J4" s="358" t="s">
        <v>292</v>
      </c>
    </row>
    <row r="5" spans="1:10" ht="44.25" customHeight="1">
      <c r="A5" s="124" t="s">
        <v>103</v>
      </c>
      <c r="B5" s="160">
        <v>300</v>
      </c>
      <c r="C5" s="125" t="s">
        <v>74</v>
      </c>
      <c r="D5" s="125" t="s">
        <v>74</v>
      </c>
      <c r="E5" s="126" t="s">
        <v>74</v>
      </c>
      <c r="F5" s="126" t="s">
        <v>74</v>
      </c>
      <c r="G5" s="123"/>
      <c r="H5" s="123"/>
      <c r="I5" s="123"/>
      <c r="J5" s="123"/>
    </row>
    <row r="6" spans="1:10" s="90" customFormat="1" ht="30" customHeight="1">
      <c r="A6" s="103" t="s">
        <v>4</v>
      </c>
      <c r="B6" s="161">
        <v>300</v>
      </c>
      <c r="C6" s="104" t="s">
        <v>67</v>
      </c>
      <c r="D6" s="105" t="s">
        <v>74</v>
      </c>
      <c r="E6" s="162" t="s">
        <v>74</v>
      </c>
      <c r="F6" s="106" t="s">
        <v>74</v>
      </c>
      <c r="G6" s="151">
        <f>G7+G10+G20+G25+G17</f>
        <v>18724091.189999998</v>
      </c>
      <c r="H6" s="151">
        <f>H7+H10+H20+H25+H17</f>
        <v>0</v>
      </c>
      <c r="I6" s="151">
        <f>I7+I10+I20+I25+I17</f>
        <v>-1399831.56</v>
      </c>
      <c r="J6" s="151">
        <f>J7+J10+J20+J25+J17</f>
        <v>17324259.63</v>
      </c>
    </row>
    <row r="7" spans="1:10" s="90" customFormat="1" ht="56.25" customHeight="1">
      <c r="A7" s="144" t="s">
        <v>138</v>
      </c>
      <c r="B7" s="163">
        <v>300</v>
      </c>
      <c r="C7" s="135" t="s">
        <v>67</v>
      </c>
      <c r="D7" s="143" t="s">
        <v>63</v>
      </c>
      <c r="E7" s="164"/>
      <c r="F7" s="113"/>
      <c r="G7" s="138">
        <f aca="true" t="shared" si="0" ref="G7:J8">G8</f>
        <v>1301411.5</v>
      </c>
      <c r="H7" s="138">
        <f t="shared" si="0"/>
        <v>0</v>
      </c>
      <c r="I7" s="138">
        <f t="shared" si="0"/>
        <v>0</v>
      </c>
      <c r="J7" s="138">
        <f t="shared" si="0"/>
        <v>1301411.5</v>
      </c>
    </row>
    <row r="8" spans="1:10" s="90" customFormat="1" ht="27.75" customHeight="1">
      <c r="A8" s="93" t="s">
        <v>128</v>
      </c>
      <c r="B8" s="165">
        <v>300</v>
      </c>
      <c r="C8" s="91" t="s">
        <v>67</v>
      </c>
      <c r="D8" s="45" t="s">
        <v>63</v>
      </c>
      <c r="E8" s="166" t="s">
        <v>219</v>
      </c>
      <c r="F8" s="89"/>
      <c r="G8" s="127">
        <f t="shared" si="0"/>
        <v>1301411.5</v>
      </c>
      <c r="H8" s="127">
        <f t="shared" si="0"/>
        <v>0</v>
      </c>
      <c r="I8" s="127"/>
      <c r="J8" s="127">
        <f>G8+I8</f>
        <v>1301411.5</v>
      </c>
    </row>
    <row r="9" spans="1:10" s="90" customFormat="1" ht="77.25" customHeight="1">
      <c r="A9" s="53" t="s">
        <v>90</v>
      </c>
      <c r="B9" s="165">
        <v>300</v>
      </c>
      <c r="C9" s="91" t="s">
        <v>67</v>
      </c>
      <c r="D9" s="45" t="s">
        <v>63</v>
      </c>
      <c r="E9" s="166" t="s">
        <v>219</v>
      </c>
      <c r="F9" s="92">
        <v>100</v>
      </c>
      <c r="G9" s="127">
        <v>1301411.5</v>
      </c>
      <c r="H9" s="94"/>
      <c r="I9" s="94"/>
      <c r="J9" s="127">
        <f>G9+I9</f>
        <v>1301411.5</v>
      </c>
    </row>
    <row r="10" spans="1:11" ht="60.75" customHeight="1">
      <c r="A10" s="145" t="s">
        <v>5</v>
      </c>
      <c r="B10" s="163">
        <v>300</v>
      </c>
      <c r="C10" s="135" t="s">
        <v>67</v>
      </c>
      <c r="D10" s="135" t="s">
        <v>58</v>
      </c>
      <c r="E10" s="164"/>
      <c r="F10" s="136"/>
      <c r="G10" s="137">
        <f>G11+G15</f>
        <v>9224427.91</v>
      </c>
      <c r="H10" s="137">
        <f>H11+H15</f>
        <v>0</v>
      </c>
      <c r="I10" s="137">
        <f>I11+I15</f>
        <v>0</v>
      </c>
      <c r="J10" s="137">
        <f>J11+J15</f>
        <v>9224427.91</v>
      </c>
      <c r="K10" s="284"/>
    </row>
    <row r="11" spans="1:10" ht="42" customHeight="1">
      <c r="A11" s="51" t="s">
        <v>136</v>
      </c>
      <c r="B11" s="167">
        <v>300</v>
      </c>
      <c r="C11" s="49" t="s">
        <v>67</v>
      </c>
      <c r="D11" s="49" t="s">
        <v>58</v>
      </c>
      <c r="E11" s="271" t="s">
        <v>220</v>
      </c>
      <c r="F11" s="72" t="s">
        <v>74</v>
      </c>
      <c r="G11" s="114">
        <f>G12+G13+G14</f>
        <v>5690336.91</v>
      </c>
      <c r="H11" s="114">
        <f>H12+H13+H14</f>
        <v>0</v>
      </c>
      <c r="I11" s="114">
        <f>I12+I13+I14</f>
        <v>0</v>
      </c>
      <c r="J11" s="114">
        <f aca="true" t="shared" si="1" ref="J11:J16">G11+I11</f>
        <v>5690336.91</v>
      </c>
    </row>
    <row r="12" spans="1:10" ht="73.5" customHeight="1">
      <c r="A12" s="53" t="s">
        <v>90</v>
      </c>
      <c r="B12" s="167">
        <v>300</v>
      </c>
      <c r="C12" s="49" t="s">
        <v>67</v>
      </c>
      <c r="D12" s="49" t="s">
        <v>58</v>
      </c>
      <c r="E12" s="271" t="s">
        <v>220</v>
      </c>
      <c r="F12" s="49">
        <v>100</v>
      </c>
      <c r="G12" s="127">
        <v>5306915.91</v>
      </c>
      <c r="H12" s="234"/>
      <c r="I12" s="94"/>
      <c r="J12" s="94">
        <f t="shared" si="1"/>
        <v>5306915.91</v>
      </c>
    </row>
    <row r="13" spans="1:10" ht="24" customHeight="1">
      <c r="A13" s="53" t="s">
        <v>85</v>
      </c>
      <c r="B13" s="167">
        <v>300</v>
      </c>
      <c r="C13" s="49" t="s">
        <v>67</v>
      </c>
      <c r="D13" s="49" t="s">
        <v>58</v>
      </c>
      <c r="E13" s="271" t="s">
        <v>220</v>
      </c>
      <c r="F13" s="49">
        <v>200</v>
      </c>
      <c r="G13" s="127">
        <v>381421</v>
      </c>
      <c r="H13" s="254"/>
      <c r="I13" s="254"/>
      <c r="J13" s="127">
        <f t="shared" si="1"/>
        <v>381421</v>
      </c>
    </row>
    <row r="14" spans="1:10" ht="18" customHeight="1">
      <c r="A14" s="51" t="s">
        <v>83</v>
      </c>
      <c r="B14" s="167">
        <v>300</v>
      </c>
      <c r="C14" s="49" t="s">
        <v>67</v>
      </c>
      <c r="D14" s="49" t="s">
        <v>58</v>
      </c>
      <c r="E14" s="271" t="s">
        <v>220</v>
      </c>
      <c r="F14" s="49">
        <v>800</v>
      </c>
      <c r="G14" s="127">
        <v>2000</v>
      </c>
      <c r="H14" s="234"/>
      <c r="I14" s="234"/>
      <c r="J14" s="127">
        <f t="shared" si="1"/>
        <v>2000</v>
      </c>
    </row>
    <row r="15" spans="1:10" ht="42.75" customHeight="1">
      <c r="A15" s="51" t="s">
        <v>358</v>
      </c>
      <c r="B15" s="167">
        <v>300</v>
      </c>
      <c r="C15" s="49" t="s">
        <v>67</v>
      </c>
      <c r="D15" s="49" t="s">
        <v>58</v>
      </c>
      <c r="E15" s="271">
        <v>4000090290</v>
      </c>
      <c r="F15" s="49"/>
      <c r="G15" s="114">
        <f>G16</f>
        <v>3534091</v>
      </c>
      <c r="H15" s="256"/>
      <c r="I15" s="114"/>
      <c r="J15" s="114">
        <f t="shared" si="1"/>
        <v>3534091</v>
      </c>
    </row>
    <row r="16" spans="1:10" ht="18" customHeight="1">
      <c r="A16" s="384" t="s">
        <v>360</v>
      </c>
      <c r="B16" s="278">
        <v>300</v>
      </c>
      <c r="C16" s="280" t="s">
        <v>67</v>
      </c>
      <c r="D16" s="280" t="s">
        <v>58</v>
      </c>
      <c r="E16" s="389">
        <v>4000090290</v>
      </c>
      <c r="F16" s="280">
        <v>500</v>
      </c>
      <c r="G16" s="402">
        <v>3534091</v>
      </c>
      <c r="H16" s="390"/>
      <c r="I16" s="402"/>
      <c r="J16" s="94">
        <f t="shared" si="1"/>
        <v>3534091</v>
      </c>
    </row>
    <row r="17" spans="1:10" ht="50.25" customHeight="1">
      <c r="A17" s="396" t="s">
        <v>364</v>
      </c>
      <c r="B17" s="170">
        <v>300</v>
      </c>
      <c r="C17" s="142" t="s">
        <v>67</v>
      </c>
      <c r="D17" s="401" t="s">
        <v>361</v>
      </c>
      <c r="E17" s="388"/>
      <c r="F17" s="387"/>
      <c r="G17" s="138">
        <f aca="true" t="shared" si="2" ref="G17:J18">G18</f>
        <v>806680.93</v>
      </c>
      <c r="H17" s="138">
        <f t="shared" si="2"/>
        <v>0</v>
      </c>
      <c r="I17" s="138">
        <f t="shared" si="2"/>
        <v>0</v>
      </c>
      <c r="J17" s="138">
        <f t="shared" si="2"/>
        <v>806680.93</v>
      </c>
    </row>
    <row r="18" spans="1:10" ht="58.5" customHeight="1">
      <c r="A18" s="41" t="s">
        <v>362</v>
      </c>
      <c r="B18" s="167">
        <v>300</v>
      </c>
      <c r="C18" s="49" t="s">
        <v>67</v>
      </c>
      <c r="D18" s="393" t="s">
        <v>361</v>
      </c>
      <c r="E18" s="271">
        <v>4000090160</v>
      </c>
      <c r="F18" s="391"/>
      <c r="G18" s="392">
        <f t="shared" si="2"/>
        <v>806680.93</v>
      </c>
      <c r="H18" s="392">
        <f t="shared" si="2"/>
        <v>0</v>
      </c>
      <c r="I18" s="392"/>
      <c r="J18" s="392">
        <f t="shared" si="2"/>
        <v>806680.93</v>
      </c>
    </row>
    <row r="19" spans="1:10" ht="18" customHeight="1">
      <c r="A19" s="384" t="s">
        <v>360</v>
      </c>
      <c r="B19" s="167">
        <v>300</v>
      </c>
      <c r="C19" s="49" t="s">
        <v>67</v>
      </c>
      <c r="D19" s="393" t="s">
        <v>361</v>
      </c>
      <c r="E19" s="271">
        <v>4000090160</v>
      </c>
      <c r="F19" s="49">
        <v>500</v>
      </c>
      <c r="G19" s="94">
        <v>806680.93</v>
      </c>
      <c r="H19" s="234"/>
      <c r="I19" s="94"/>
      <c r="J19" s="94">
        <f>G19+I19</f>
        <v>806680.93</v>
      </c>
    </row>
    <row r="20" spans="1:10" ht="17.25" customHeight="1">
      <c r="A20" s="139" t="s">
        <v>6</v>
      </c>
      <c r="B20" s="169">
        <v>300</v>
      </c>
      <c r="C20" s="135" t="s">
        <v>67</v>
      </c>
      <c r="D20" s="142">
        <v>11</v>
      </c>
      <c r="E20" s="164"/>
      <c r="F20" s="134"/>
      <c r="G20" s="138">
        <f>G21+G23</f>
        <v>100000</v>
      </c>
      <c r="H20" s="138">
        <f>H21+H23</f>
        <v>0</v>
      </c>
      <c r="I20" s="138">
        <f>I21+I23</f>
        <v>0</v>
      </c>
      <c r="J20" s="138">
        <f>J21+J23</f>
        <v>100000</v>
      </c>
    </row>
    <row r="21" spans="1:10" ht="52.5" customHeight="1">
      <c r="A21" s="83" t="s">
        <v>123</v>
      </c>
      <c r="B21" s="171">
        <v>300</v>
      </c>
      <c r="C21" s="44" t="s">
        <v>67</v>
      </c>
      <c r="D21" s="49">
        <v>11</v>
      </c>
      <c r="E21" s="272">
        <v>4000020120</v>
      </c>
      <c r="F21" s="73"/>
      <c r="G21" s="128">
        <f>G22</f>
        <v>100000</v>
      </c>
      <c r="H21" s="128">
        <f>H22</f>
        <v>0</v>
      </c>
      <c r="I21" s="128">
        <f>I22</f>
        <v>0</v>
      </c>
      <c r="J21" s="128">
        <f>G21+I21</f>
        <v>100000</v>
      </c>
    </row>
    <row r="22" spans="1:10" ht="14.25" customHeight="1">
      <c r="A22" s="51" t="s">
        <v>83</v>
      </c>
      <c r="B22" s="171">
        <v>300</v>
      </c>
      <c r="C22" s="44" t="s">
        <v>67</v>
      </c>
      <c r="D22" s="49">
        <v>11</v>
      </c>
      <c r="E22" s="272">
        <v>4000020120</v>
      </c>
      <c r="F22" s="49">
        <v>800</v>
      </c>
      <c r="G22" s="127">
        <v>100000</v>
      </c>
      <c r="H22" s="94"/>
      <c r="I22" s="94"/>
      <c r="J22" s="127">
        <f>G22+I22</f>
        <v>100000</v>
      </c>
    </row>
    <row r="23" spans="1:10" ht="42.75" customHeight="1">
      <c r="A23" s="51" t="s">
        <v>351</v>
      </c>
      <c r="B23" s="171">
        <v>300</v>
      </c>
      <c r="C23" s="44" t="s">
        <v>67</v>
      </c>
      <c r="D23" s="49">
        <v>11</v>
      </c>
      <c r="E23" s="272">
        <v>4000090220</v>
      </c>
      <c r="F23" s="49"/>
      <c r="G23" s="114">
        <f>G24</f>
        <v>0</v>
      </c>
      <c r="H23" s="114">
        <f>H24</f>
        <v>0</v>
      </c>
      <c r="I23" s="114"/>
      <c r="J23" s="128">
        <f>G23+I23</f>
        <v>0</v>
      </c>
    </row>
    <row r="24" spans="1:10" ht="14.25" customHeight="1">
      <c r="A24" s="384" t="s">
        <v>360</v>
      </c>
      <c r="B24" s="171">
        <v>300</v>
      </c>
      <c r="C24" s="44" t="s">
        <v>67</v>
      </c>
      <c r="D24" s="49">
        <v>11</v>
      </c>
      <c r="E24" s="272">
        <v>4000090220</v>
      </c>
      <c r="F24" s="49">
        <v>500</v>
      </c>
      <c r="G24" s="94">
        <v>0</v>
      </c>
      <c r="H24" s="94"/>
      <c r="I24" s="94"/>
      <c r="J24" s="127">
        <f>G24+I24</f>
        <v>0</v>
      </c>
    </row>
    <row r="25" spans="1:10" ht="13.5" customHeight="1">
      <c r="A25" s="145" t="s">
        <v>8</v>
      </c>
      <c r="B25" s="163">
        <v>300</v>
      </c>
      <c r="C25" s="135" t="s">
        <v>67</v>
      </c>
      <c r="D25" s="135" t="s">
        <v>9</v>
      </c>
      <c r="E25" s="164" t="s">
        <v>74</v>
      </c>
      <c r="F25" s="136" t="s">
        <v>74</v>
      </c>
      <c r="G25" s="137">
        <f>G26+G29+G32+G35+G37+G43+G45+G47+G49+G51</f>
        <v>7291570.85</v>
      </c>
      <c r="H25" s="137">
        <f>H26+H29+H32+H35+H37+H43+H45+H47+H49+H51</f>
        <v>0</v>
      </c>
      <c r="I25" s="137">
        <f>I26+I29+I32+I35+I37+I43+I45+I47+I49+I51</f>
        <v>-1399831.56</v>
      </c>
      <c r="J25" s="137">
        <f>J26+J29+J32+J35+J37+J43+J45+J47+J49+J51</f>
        <v>5891739.29</v>
      </c>
    </row>
    <row r="26" spans="1:10" ht="42" customHeight="1">
      <c r="A26" s="51" t="s">
        <v>135</v>
      </c>
      <c r="B26" s="172">
        <v>300</v>
      </c>
      <c r="C26" s="44" t="s">
        <v>67</v>
      </c>
      <c r="D26" s="44" t="s">
        <v>9</v>
      </c>
      <c r="E26" s="272" t="s">
        <v>226</v>
      </c>
      <c r="F26" s="72"/>
      <c r="G26" s="128">
        <f>G27+G28</f>
        <v>325000</v>
      </c>
      <c r="H26" s="128">
        <f>H27+H28</f>
        <v>0</v>
      </c>
      <c r="I26" s="128">
        <f>I27+I28</f>
        <v>0</v>
      </c>
      <c r="J26" s="128">
        <f>J27+J28</f>
        <v>325000</v>
      </c>
    </row>
    <row r="27" spans="1:10" ht="32.25" customHeight="1">
      <c r="A27" s="53" t="s">
        <v>85</v>
      </c>
      <c r="B27" s="172">
        <v>300</v>
      </c>
      <c r="C27" s="44" t="s">
        <v>67</v>
      </c>
      <c r="D27" s="44" t="s">
        <v>9</v>
      </c>
      <c r="E27" s="272" t="s">
        <v>226</v>
      </c>
      <c r="F27" s="49">
        <v>200</v>
      </c>
      <c r="G27" s="127">
        <v>144856.16</v>
      </c>
      <c r="H27" s="127"/>
      <c r="I27" s="127"/>
      <c r="J27" s="127">
        <f>G27+I27</f>
        <v>144856.16</v>
      </c>
    </row>
    <row r="28" spans="1:10" ht="18" customHeight="1">
      <c r="A28" s="51" t="s">
        <v>83</v>
      </c>
      <c r="B28" s="172">
        <v>300</v>
      </c>
      <c r="C28" s="44" t="s">
        <v>67</v>
      </c>
      <c r="D28" s="44" t="s">
        <v>9</v>
      </c>
      <c r="E28" s="272" t="s">
        <v>226</v>
      </c>
      <c r="F28" s="49">
        <v>800</v>
      </c>
      <c r="G28" s="95">
        <v>180143.84</v>
      </c>
      <c r="H28" s="60"/>
      <c r="I28" s="60"/>
      <c r="J28" s="127">
        <f>G28+I28</f>
        <v>180143.84</v>
      </c>
    </row>
    <row r="29" spans="1:10" ht="36.75" customHeight="1">
      <c r="A29" s="333" t="s">
        <v>208</v>
      </c>
      <c r="B29" s="172">
        <v>300</v>
      </c>
      <c r="C29" s="44" t="s">
        <v>67</v>
      </c>
      <c r="D29" s="44" t="s">
        <v>9</v>
      </c>
      <c r="E29" s="168" t="s">
        <v>201</v>
      </c>
      <c r="F29" s="49"/>
      <c r="G29" s="128">
        <f>G30+G31</f>
        <v>40605</v>
      </c>
      <c r="H29" s="128">
        <f>H30+H31</f>
        <v>0</v>
      </c>
      <c r="I29" s="128"/>
      <c r="J29" s="128">
        <f>G29+I29</f>
        <v>40605</v>
      </c>
    </row>
    <row r="30" spans="1:10" s="74" customFormat="1" ht="27.75" customHeight="1">
      <c r="A30" s="399" t="s">
        <v>85</v>
      </c>
      <c r="B30" s="172">
        <v>300</v>
      </c>
      <c r="C30" s="44" t="s">
        <v>67</v>
      </c>
      <c r="D30" s="44" t="s">
        <v>9</v>
      </c>
      <c r="E30" s="168" t="s">
        <v>201</v>
      </c>
      <c r="F30" s="49">
        <v>200</v>
      </c>
      <c r="G30" s="95">
        <v>3250</v>
      </c>
      <c r="H30" s="59"/>
      <c r="I30" s="59"/>
      <c r="J30" s="59">
        <f>G30+I30</f>
        <v>3250</v>
      </c>
    </row>
    <row r="31" spans="1:10" s="74" customFormat="1" ht="27.75" customHeight="1">
      <c r="A31" s="399" t="s">
        <v>84</v>
      </c>
      <c r="B31" s="172">
        <v>300</v>
      </c>
      <c r="C31" s="44" t="s">
        <v>67</v>
      </c>
      <c r="D31" s="44" t="s">
        <v>9</v>
      </c>
      <c r="E31" s="168" t="s">
        <v>201</v>
      </c>
      <c r="F31" s="49">
        <v>300</v>
      </c>
      <c r="G31" s="95">
        <v>37355</v>
      </c>
      <c r="H31" s="59"/>
      <c r="I31" s="59"/>
      <c r="J31" s="59">
        <f>G31+I31</f>
        <v>37355</v>
      </c>
    </row>
    <row r="32" spans="1:10" ht="50.25" customHeight="1">
      <c r="A32" s="83" t="s">
        <v>112</v>
      </c>
      <c r="B32" s="172">
        <v>300</v>
      </c>
      <c r="C32" s="44" t="s">
        <v>67</v>
      </c>
      <c r="D32" s="44" t="s">
        <v>9</v>
      </c>
      <c r="E32" s="168" t="s">
        <v>202</v>
      </c>
      <c r="F32" s="49"/>
      <c r="G32" s="128">
        <f>G33+G34</f>
        <v>4888927.39</v>
      </c>
      <c r="H32" s="128">
        <f>H33+H34</f>
        <v>0</v>
      </c>
      <c r="I32" s="128">
        <f>I33+I34</f>
        <v>-823800</v>
      </c>
      <c r="J32" s="128">
        <f>J33+J34</f>
        <v>4065127.3899999997</v>
      </c>
    </row>
    <row r="33" spans="1:10" ht="26.25" customHeight="1">
      <c r="A33" s="83" t="s">
        <v>85</v>
      </c>
      <c r="B33" s="172">
        <v>300</v>
      </c>
      <c r="C33" s="44" t="s">
        <v>67</v>
      </c>
      <c r="D33" s="44" t="s">
        <v>9</v>
      </c>
      <c r="E33" s="168" t="s">
        <v>202</v>
      </c>
      <c r="F33" s="49">
        <v>200</v>
      </c>
      <c r="G33" s="95">
        <v>4885927.39</v>
      </c>
      <c r="H33" s="59"/>
      <c r="I33" s="59">
        <v>-823800</v>
      </c>
      <c r="J33" s="59">
        <f>G33+I33</f>
        <v>4062127.3899999997</v>
      </c>
    </row>
    <row r="34" spans="1:10" ht="15.75" customHeight="1">
      <c r="A34" s="51" t="s">
        <v>83</v>
      </c>
      <c r="B34" s="172">
        <v>300</v>
      </c>
      <c r="C34" s="44" t="s">
        <v>67</v>
      </c>
      <c r="D34" s="44" t="s">
        <v>9</v>
      </c>
      <c r="E34" s="168" t="s">
        <v>202</v>
      </c>
      <c r="F34" s="49">
        <v>800</v>
      </c>
      <c r="G34" s="95">
        <v>3000</v>
      </c>
      <c r="H34" s="59"/>
      <c r="I34" s="59"/>
      <c r="J34" s="59">
        <f>G34+I34</f>
        <v>3000</v>
      </c>
    </row>
    <row r="35" spans="1:10" ht="36.75" customHeight="1">
      <c r="A35" s="51" t="s">
        <v>345</v>
      </c>
      <c r="B35" s="172">
        <v>300</v>
      </c>
      <c r="C35" s="44" t="s">
        <v>67</v>
      </c>
      <c r="D35" s="44" t="s">
        <v>9</v>
      </c>
      <c r="E35" s="168" t="s">
        <v>365</v>
      </c>
      <c r="F35" s="49"/>
      <c r="G35" s="114">
        <f>G36</f>
        <v>779645.2</v>
      </c>
      <c r="H35" s="114"/>
      <c r="I35" s="114"/>
      <c r="J35" s="114">
        <f>G35+I35</f>
        <v>779645.2</v>
      </c>
    </row>
    <row r="36" spans="1:10" ht="15.75" customHeight="1">
      <c r="A36" s="384" t="s">
        <v>360</v>
      </c>
      <c r="B36" s="172">
        <v>300</v>
      </c>
      <c r="C36" s="44" t="s">
        <v>67</v>
      </c>
      <c r="D36" s="44" t="s">
        <v>9</v>
      </c>
      <c r="E36" s="168" t="s">
        <v>365</v>
      </c>
      <c r="F36" s="49">
        <v>500</v>
      </c>
      <c r="G36" s="59">
        <v>779645.2</v>
      </c>
      <c r="H36" s="59"/>
      <c r="I36" s="59"/>
      <c r="J36" s="59">
        <f>G36+I36</f>
        <v>779645.2</v>
      </c>
    </row>
    <row r="37" spans="1:10" ht="29.25" customHeight="1">
      <c r="A37" s="51" t="s">
        <v>113</v>
      </c>
      <c r="B37" s="172">
        <v>300</v>
      </c>
      <c r="C37" s="44" t="s">
        <v>67</v>
      </c>
      <c r="D37" s="44" t="s">
        <v>9</v>
      </c>
      <c r="E37" s="168" t="s">
        <v>238</v>
      </c>
      <c r="F37" s="88"/>
      <c r="G37" s="128">
        <f>G38</f>
        <v>425500</v>
      </c>
      <c r="H37" s="128">
        <f>H38</f>
        <v>0</v>
      </c>
      <c r="I37" s="128"/>
      <c r="J37" s="128">
        <f>J38</f>
        <v>425500</v>
      </c>
    </row>
    <row r="38" spans="1:10" s="74" customFormat="1" ht="25.5" customHeight="1">
      <c r="A38" s="83" t="s">
        <v>85</v>
      </c>
      <c r="B38" s="172">
        <v>300</v>
      </c>
      <c r="C38" s="44" t="s">
        <v>67</v>
      </c>
      <c r="D38" s="44" t="s">
        <v>9</v>
      </c>
      <c r="E38" s="168" t="s">
        <v>238</v>
      </c>
      <c r="F38" s="49">
        <v>200</v>
      </c>
      <c r="G38" s="127">
        <f>G39+G40+G41+G42</f>
        <v>425500</v>
      </c>
      <c r="H38" s="127">
        <f>H39+H40+H41+H42</f>
        <v>0</v>
      </c>
      <c r="I38" s="127"/>
      <c r="J38" s="127">
        <f aca="true" t="shared" si="3" ref="J38:J52">G38+I38</f>
        <v>425500</v>
      </c>
    </row>
    <row r="39" spans="1:10" s="74" customFormat="1" ht="36.75" customHeight="1">
      <c r="A39" s="51" t="s">
        <v>209</v>
      </c>
      <c r="B39" s="172"/>
      <c r="C39" s="44" t="s">
        <v>67</v>
      </c>
      <c r="D39" s="44" t="s">
        <v>9</v>
      </c>
      <c r="E39" s="168" t="s">
        <v>203</v>
      </c>
      <c r="F39" s="49">
        <v>200</v>
      </c>
      <c r="G39" s="127">
        <v>8000</v>
      </c>
      <c r="H39" s="94"/>
      <c r="I39" s="94"/>
      <c r="J39" s="127">
        <f t="shared" si="3"/>
        <v>8000</v>
      </c>
    </row>
    <row r="40" spans="1:10" s="74" customFormat="1" ht="39.75" customHeight="1">
      <c r="A40" s="51" t="s">
        <v>210</v>
      </c>
      <c r="B40" s="172"/>
      <c r="C40" s="44" t="s">
        <v>67</v>
      </c>
      <c r="D40" s="44" t="s">
        <v>9</v>
      </c>
      <c r="E40" s="168" t="s">
        <v>204</v>
      </c>
      <c r="F40" s="49">
        <v>200</v>
      </c>
      <c r="G40" s="127">
        <v>197500</v>
      </c>
      <c r="H40" s="94"/>
      <c r="I40" s="94"/>
      <c r="J40" s="127">
        <f t="shared" si="3"/>
        <v>197500</v>
      </c>
    </row>
    <row r="41" spans="1:10" s="74" customFormat="1" ht="27" customHeight="1">
      <c r="A41" s="51" t="s">
        <v>211</v>
      </c>
      <c r="B41" s="172"/>
      <c r="C41" s="44" t="s">
        <v>67</v>
      </c>
      <c r="D41" s="44" t="s">
        <v>9</v>
      </c>
      <c r="E41" s="168" t="s">
        <v>205</v>
      </c>
      <c r="F41" s="49">
        <v>200</v>
      </c>
      <c r="G41" s="127">
        <v>20000</v>
      </c>
      <c r="H41" s="94"/>
      <c r="I41" s="94"/>
      <c r="J41" s="127">
        <f t="shared" si="3"/>
        <v>20000</v>
      </c>
    </row>
    <row r="42" spans="1:10" s="74" customFormat="1" ht="39" customHeight="1">
      <c r="A42" s="51" t="s">
        <v>212</v>
      </c>
      <c r="B42" s="172"/>
      <c r="C42" s="44" t="s">
        <v>67</v>
      </c>
      <c r="D42" s="44" t="s">
        <v>9</v>
      </c>
      <c r="E42" s="168" t="s">
        <v>206</v>
      </c>
      <c r="F42" s="49">
        <v>200</v>
      </c>
      <c r="G42" s="127">
        <v>200000</v>
      </c>
      <c r="H42" s="94"/>
      <c r="I42" s="94"/>
      <c r="J42" s="94">
        <f t="shared" si="3"/>
        <v>200000</v>
      </c>
    </row>
    <row r="43" spans="1:10" s="74" customFormat="1" ht="74.25" customHeight="1">
      <c r="A43" s="51" t="s">
        <v>353</v>
      </c>
      <c r="B43" s="172">
        <v>300</v>
      </c>
      <c r="C43" s="44" t="s">
        <v>67</v>
      </c>
      <c r="D43" s="44" t="s">
        <v>9</v>
      </c>
      <c r="E43" s="168" t="s">
        <v>368</v>
      </c>
      <c r="F43" s="49"/>
      <c r="G43" s="114">
        <f>G44</f>
        <v>225147.7</v>
      </c>
      <c r="H43" s="114"/>
      <c r="I43" s="114"/>
      <c r="J43" s="114">
        <f t="shared" si="3"/>
        <v>225147.7</v>
      </c>
    </row>
    <row r="44" spans="1:10" s="74" customFormat="1" ht="20.25" customHeight="1">
      <c r="A44" s="384" t="s">
        <v>360</v>
      </c>
      <c r="B44" s="172">
        <v>300</v>
      </c>
      <c r="C44" s="44" t="s">
        <v>67</v>
      </c>
      <c r="D44" s="44" t="s">
        <v>9</v>
      </c>
      <c r="E44" s="168" t="s">
        <v>368</v>
      </c>
      <c r="F44" s="49">
        <v>500</v>
      </c>
      <c r="G44" s="94">
        <v>225147.7</v>
      </c>
      <c r="H44" s="94"/>
      <c r="I44" s="94"/>
      <c r="J44" s="94">
        <f t="shared" si="3"/>
        <v>225147.7</v>
      </c>
    </row>
    <row r="45" spans="1:10" s="74" customFormat="1" ht="26.25" customHeight="1">
      <c r="A45" s="276" t="s">
        <v>153</v>
      </c>
      <c r="B45" s="172">
        <v>300</v>
      </c>
      <c r="C45" s="44" t="s">
        <v>67</v>
      </c>
      <c r="D45" s="44" t="s">
        <v>9</v>
      </c>
      <c r="E45" s="168" t="s">
        <v>221</v>
      </c>
      <c r="F45" s="49"/>
      <c r="G45" s="128">
        <f>G46</f>
        <v>27714</v>
      </c>
      <c r="H45" s="128">
        <f>H46</f>
        <v>0</v>
      </c>
      <c r="I45" s="128"/>
      <c r="J45" s="128">
        <f t="shared" si="3"/>
        <v>27714</v>
      </c>
    </row>
    <row r="46" spans="1:10" s="74" customFormat="1" ht="14.25" customHeight="1">
      <c r="A46" s="51" t="s">
        <v>83</v>
      </c>
      <c r="B46" s="172">
        <v>300</v>
      </c>
      <c r="C46" s="44" t="s">
        <v>67</v>
      </c>
      <c r="D46" s="44" t="s">
        <v>9</v>
      </c>
      <c r="E46" s="168" t="s">
        <v>221</v>
      </c>
      <c r="F46" s="49">
        <v>800</v>
      </c>
      <c r="G46" s="127">
        <v>27714</v>
      </c>
      <c r="H46" s="94"/>
      <c r="I46" s="94"/>
      <c r="J46" s="94">
        <f t="shared" si="3"/>
        <v>27714</v>
      </c>
    </row>
    <row r="47" spans="1:10" s="74" customFormat="1" ht="29.25" customHeight="1">
      <c r="A47" s="51" t="s">
        <v>185</v>
      </c>
      <c r="B47" s="172">
        <v>300</v>
      </c>
      <c r="C47" s="44" t="s">
        <v>67</v>
      </c>
      <c r="D47" s="44" t="s">
        <v>9</v>
      </c>
      <c r="E47" s="168" t="s">
        <v>222</v>
      </c>
      <c r="F47" s="230"/>
      <c r="G47" s="128">
        <f>G48</f>
        <v>576031.56</v>
      </c>
      <c r="H47" s="128">
        <f>H48</f>
        <v>0</v>
      </c>
      <c r="I47" s="128">
        <f>I48</f>
        <v>-576031.56</v>
      </c>
      <c r="J47" s="128">
        <f t="shared" si="3"/>
        <v>0</v>
      </c>
    </row>
    <row r="48" spans="1:10" s="74" customFormat="1" ht="17.25" customHeight="1">
      <c r="A48" s="51" t="s">
        <v>83</v>
      </c>
      <c r="B48" s="172">
        <v>300</v>
      </c>
      <c r="C48" s="44" t="s">
        <v>67</v>
      </c>
      <c r="D48" s="44" t="s">
        <v>9</v>
      </c>
      <c r="E48" s="168" t="s">
        <v>222</v>
      </c>
      <c r="F48" s="49">
        <v>800</v>
      </c>
      <c r="G48" s="127">
        <v>576031.56</v>
      </c>
      <c r="H48" s="94"/>
      <c r="I48" s="94">
        <v>-576031.56</v>
      </c>
      <c r="J48" s="94">
        <f t="shared" si="3"/>
        <v>0</v>
      </c>
    </row>
    <row r="49" spans="1:10" s="74" customFormat="1" ht="18.75" customHeight="1">
      <c r="A49" s="240" t="s">
        <v>216</v>
      </c>
      <c r="B49" s="172">
        <v>300</v>
      </c>
      <c r="C49" s="44" t="s">
        <v>67</v>
      </c>
      <c r="D49" s="44" t="s">
        <v>9</v>
      </c>
      <c r="E49" s="168" t="s">
        <v>217</v>
      </c>
      <c r="F49" s="49"/>
      <c r="G49" s="128">
        <v>0</v>
      </c>
      <c r="H49" s="128"/>
      <c r="I49" s="128"/>
      <c r="J49" s="114">
        <f t="shared" si="3"/>
        <v>0</v>
      </c>
    </row>
    <row r="50" spans="1:10" s="74" customFormat="1" ht="24" customHeight="1">
      <c r="A50" s="399" t="s">
        <v>85</v>
      </c>
      <c r="B50" s="172">
        <v>300</v>
      </c>
      <c r="C50" s="44" t="s">
        <v>67</v>
      </c>
      <c r="D50" s="44" t="s">
        <v>9</v>
      </c>
      <c r="E50" s="168" t="s">
        <v>217</v>
      </c>
      <c r="F50" s="49">
        <v>200</v>
      </c>
      <c r="G50" s="127">
        <v>0</v>
      </c>
      <c r="H50" s="94"/>
      <c r="I50" s="94"/>
      <c r="J50" s="94">
        <f t="shared" si="3"/>
        <v>0</v>
      </c>
    </row>
    <row r="51" spans="1:10" s="74" customFormat="1" ht="40.5" customHeight="1">
      <c r="A51" s="240" t="s">
        <v>356</v>
      </c>
      <c r="B51" s="172">
        <v>300</v>
      </c>
      <c r="C51" s="44" t="s">
        <v>67</v>
      </c>
      <c r="D51" s="44" t="s">
        <v>9</v>
      </c>
      <c r="E51" s="168" t="s">
        <v>363</v>
      </c>
      <c r="F51" s="49"/>
      <c r="G51" s="114">
        <f>G52</f>
        <v>3000</v>
      </c>
      <c r="H51" s="114">
        <f>H52</f>
        <v>0</v>
      </c>
      <c r="I51" s="114">
        <f>I52</f>
        <v>0</v>
      </c>
      <c r="J51" s="114">
        <f t="shared" si="3"/>
        <v>3000</v>
      </c>
    </row>
    <row r="52" spans="1:10" s="74" customFormat="1" ht="20.25" customHeight="1">
      <c r="A52" s="398" t="s">
        <v>360</v>
      </c>
      <c r="B52" s="172">
        <v>300</v>
      </c>
      <c r="C52" s="44" t="s">
        <v>67</v>
      </c>
      <c r="D52" s="44" t="s">
        <v>9</v>
      </c>
      <c r="E52" s="168" t="s">
        <v>363</v>
      </c>
      <c r="F52" s="49">
        <v>500</v>
      </c>
      <c r="G52" s="94">
        <v>3000</v>
      </c>
      <c r="H52" s="94"/>
      <c r="I52" s="94"/>
      <c r="J52" s="94">
        <f t="shared" si="3"/>
        <v>3000</v>
      </c>
    </row>
    <row r="53" spans="1:10" ht="49.5" customHeight="1">
      <c r="A53" s="103" t="s">
        <v>52</v>
      </c>
      <c r="B53" s="161">
        <v>300</v>
      </c>
      <c r="C53" s="104" t="s">
        <v>69</v>
      </c>
      <c r="D53" s="105" t="s">
        <v>74</v>
      </c>
      <c r="E53" s="162"/>
      <c r="F53" s="106"/>
      <c r="G53" s="151">
        <f>G54</f>
        <v>929040</v>
      </c>
      <c r="H53" s="151">
        <f>H54</f>
        <v>0</v>
      </c>
      <c r="I53" s="151">
        <f>I54</f>
        <v>0</v>
      </c>
      <c r="J53" s="151">
        <f>J54</f>
        <v>929040</v>
      </c>
    </row>
    <row r="54" spans="1:10" ht="52.5" customHeight="1">
      <c r="A54" s="145" t="s">
        <v>197</v>
      </c>
      <c r="B54" s="163">
        <v>300</v>
      </c>
      <c r="C54" s="135" t="s">
        <v>69</v>
      </c>
      <c r="D54" s="135">
        <v>10</v>
      </c>
      <c r="E54" s="173"/>
      <c r="F54" s="141"/>
      <c r="G54" s="138">
        <f>G55+G57+G59+G62</f>
        <v>929040</v>
      </c>
      <c r="H54" s="138">
        <f>H55+H57+H59+H62</f>
        <v>0</v>
      </c>
      <c r="I54" s="138">
        <f>I55+I57+I59+I62</f>
        <v>0</v>
      </c>
      <c r="J54" s="138">
        <f>J55+J57+J59+J62</f>
        <v>929040</v>
      </c>
    </row>
    <row r="55" spans="1:10" ht="37.5" customHeight="1">
      <c r="A55" s="83" t="s">
        <v>257</v>
      </c>
      <c r="B55" s="172">
        <v>300</v>
      </c>
      <c r="C55" s="44" t="s">
        <v>69</v>
      </c>
      <c r="D55" s="44">
        <v>10</v>
      </c>
      <c r="E55" s="168" t="s">
        <v>207</v>
      </c>
      <c r="F55" s="75"/>
      <c r="G55" s="128">
        <f>G56</f>
        <v>147482</v>
      </c>
      <c r="H55" s="128">
        <f>H56</f>
        <v>0</v>
      </c>
      <c r="I55" s="128"/>
      <c r="J55" s="128">
        <f aca="true" t="shared" si="4" ref="J55:J63">G55+I55</f>
        <v>147482</v>
      </c>
    </row>
    <row r="56" spans="1:10" ht="26.25" customHeight="1">
      <c r="A56" s="83" t="s">
        <v>85</v>
      </c>
      <c r="B56" s="172">
        <v>300</v>
      </c>
      <c r="C56" s="44" t="s">
        <v>69</v>
      </c>
      <c r="D56" s="44">
        <v>10</v>
      </c>
      <c r="E56" s="168" t="s">
        <v>207</v>
      </c>
      <c r="F56" s="49">
        <v>200</v>
      </c>
      <c r="G56" s="95">
        <v>147482</v>
      </c>
      <c r="H56" s="59"/>
      <c r="I56" s="59"/>
      <c r="J56" s="59">
        <f t="shared" si="4"/>
        <v>147482</v>
      </c>
    </row>
    <row r="57" spans="1:10" ht="42" customHeight="1">
      <c r="A57" s="83" t="s">
        <v>351</v>
      </c>
      <c r="B57" s="172">
        <v>300</v>
      </c>
      <c r="C57" s="44" t="s">
        <v>69</v>
      </c>
      <c r="D57" s="44">
        <v>10</v>
      </c>
      <c r="E57" s="168" t="s">
        <v>371</v>
      </c>
      <c r="F57" s="49"/>
      <c r="G57" s="114">
        <f>G58</f>
        <v>629518</v>
      </c>
      <c r="H57" s="114">
        <f>H58</f>
        <v>0</v>
      </c>
      <c r="I57" s="114">
        <f>I58</f>
        <v>0</v>
      </c>
      <c r="J57" s="114">
        <f t="shared" si="4"/>
        <v>629518</v>
      </c>
    </row>
    <row r="58" spans="1:10" ht="26.25" customHeight="1">
      <c r="A58" s="398" t="s">
        <v>360</v>
      </c>
      <c r="B58" s="172">
        <v>300</v>
      </c>
      <c r="C58" s="44" t="s">
        <v>69</v>
      </c>
      <c r="D58" s="44">
        <v>10</v>
      </c>
      <c r="E58" s="168" t="s">
        <v>371</v>
      </c>
      <c r="F58" s="49">
        <v>500</v>
      </c>
      <c r="G58" s="59">
        <v>629518</v>
      </c>
      <c r="H58" s="59"/>
      <c r="I58" s="59"/>
      <c r="J58" s="59">
        <f t="shared" si="4"/>
        <v>629518</v>
      </c>
    </row>
    <row r="59" spans="1:10" ht="39" customHeight="1">
      <c r="A59" s="83" t="s">
        <v>121</v>
      </c>
      <c r="B59" s="172">
        <v>300</v>
      </c>
      <c r="C59" s="44" t="s">
        <v>69</v>
      </c>
      <c r="D59" s="44">
        <v>10</v>
      </c>
      <c r="E59" s="168" t="s">
        <v>218</v>
      </c>
      <c r="F59" s="72"/>
      <c r="G59" s="128">
        <f>G60+G61</f>
        <v>115920</v>
      </c>
      <c r="H59" s="128">
        <f>H60+H61</f>
        <v>0</v>
      </c>
      <c r="I59" s="128">
        <f>I60+I61</f>
        <v>0</v>
      </c>
      <c r="J59" s="128">
        <f t="shared" si="4"/>
        <v>115920</v>
      </c>
    </row>
    <row r="60" spans="1:10" ht="74.25" customHeight="1">
      <c r="A60" s="53" t="s">
        <v>90</v>
      </c>
      <c r="B60" s="172">
        <v>300</v>
      </c>
      <c r="C60" s="44" t="s">
        <v>69</v>
      </c>
      <c r="D60" s="44">
        <v>10</v>
      </c>
      <c r="E60" s="168" t="s">
        <v>218</v>
      </c>
      <c r="F60" s="49">
        <v>100</v>
      </c>
      <c r="G60" s="127">
        <v>3000</v>
      </c>
      <c r="H60" s="127"/>
      <c r="I60" s="127"/>
      <c r="J60" s="127">
        <f t="shared" si="4"/>
        <v>3000</v>
      </c>
    </row>
    <row r="61" spans="1:10" s="48" customFormat="1" ht="27" customHeight="1">
      <c r="A61" s="83" t="s">
        <v>85</v>
      </c>
      <c r="B61" s="172">
        <v>300</v>
      </c>
      <c r="C61" s="44" t="s">
        <v>69</v>
      </c>
      <c r="D61" s="44">
        <v>10</v>
      </c>
      <c r="E61" s="168" t="s">
        <v>218</v>
      </c>
      <c r="F61" s="49">
        <v>200</v>
      </c>
      <c r="G61" s="95">
        <v>112920</v>
      </c>
      <c r="H61" s="59"/>
      <c r="I61" s="59"/>
      <c r="J61" s="59">
        <f t="shared" si="4"/>
        <v>112920</v>
      </c>
    </row>
    <row r="62" spans="1:10" s="48" customFormat="1" ht="61.5" customHeight="1">
      <c r="A62" s="83" t="s">
        <v>350</v>
      </c>
      <c r="B62" s="172">
        <v>300</v>
      </c>
      <c r="C62" s="44" t="s">
        <v>69</v>
      </c>
      <c r="D62" s="44">
        <v>10</v>
      </c>
      <c r="E62" s="168" t="s">
        <v>370</v>
      </c>
      <c r="F62" s="49"/>
      <c r="G62" s="114">
        <f>G63</f>
        <v>36120</v>
      </c>
      <c r="H62" s="114"/>
      <c r="I62" s="114"/>
      <c r="J62" s="114">
        <f t="shared" si="4"/>
        <v>36120</v>
      </c>
    </row>
    <row r="63" spans="1:10" s="48" customFormat="1" ht="27" customHeight="1">
      <c r="A63" s="398" t="s">
        <v>360</v>
      </c>
      <c r="B63" s="172">
        <v>300</v>
      </c>
      <c r="C63" s="44" t="s">
        <v>69</v>
      </c>
      <c r="D63" s="44">
        <v>10</v>
      </c>
      <c r="E63" s="168" t="s">
        <v>370</v>
      </c>
      <c r="F63" s="49">
        <v>500</v>
      </c>
      <c r="G63" s="59">
        <v>36120</v>
      </c>
      <c r="H63" s="59"/>
      <c r="I63" s="59"/>
      <c r="J63" s="59">
        <f t="shared" si="4"/>
        <v>36120</v>
      </c>
    </row>
    <row r="64" spans="1:10" s="81" customFormat="1" ht="30" customHeight="1">
      <c r="A64" s="103" t="s">
        <v>57</v>
      </c>
      <c r="B64" s="174">
        <v>300</v>
      </c>
      <c r="C64" s="117" t="s">
        <v>58</v>
      </c>
      <c r="D64" s="117"/>
      <c r="E64" s="162"/>
      <c r="F64" s="105"/>
      <c r="G64" s="151">
        <f>G65+G68+G90</f>
        <v>58364301.75</v>
      </c>
      <c r="H64" s="151">
        <f>H65+H68+H90</f>
        <v>0</v>
      </c>
      <c r="I64" s="151">
        <f>I65+I68+I90</f>
        <v>733800</v>
      </c>
      <c r="J64" s="151">
        <f>J65+J68+J90</f>
        <v>59098101.75</v>
      </c>
    </row>
    <row r="65" spans="1:10" s="133" customFormat="1" ht="18" customHeight="1">
      <c r="A65" s="144" t="s">
        <v>143</v>
      </c>
      <c r="B65" s="170">
        <v>300</v>
      </c>
      <c r="C65" s="143" t="s">
        <v>58</v>
      </c>
      <c r="D65" s="143" t="s">
        <v>2</v>
      </c>
      <c r="E65" s="164"/>
      <c r="F65" s="134"/>
      <c r="G65" s="138">
        <f>G66</f>
        <v>100000</v>
      </c>
      <c r="H65" s="138">
        <f>H66</f>
        <v>0</v>
      </c>
      <c r="I65" s="138">
        <f>I66</f>
        <v>0</v>
      </c>
      <c r="J65" s="138">
        <f>J66</f>
        <v>100000</v>
      </c>
    </row>
    <row r="66" spans="1:10" s="133" customFormat="1" ht="40.5" customHeight="1">
      <c r="A66" s="131" t="s">
        <v>223</v>
      </c>
      <c r="B66" s="166">
        <v>300</v>
      </c>
      <c r="C66" s="148" t="s">
        <v>58</v>
      </c>
      <c r="D66" s="148" t="s">
        <v>2</v>
      </c>
      <c r="E66" s="168" t="s">
        <v>224</v>
      </c>
      <c r="F66" s="132"/>
      <c r="G66" s="127">
        <f>G67</f>
        <v>100000</v>
      </c>
      <c r="H66" s="127">
        <f>H67</f>
        <v>0</v>
      </c>
      <c r="I66" s="127"/>
      <c r="J66" s="127">
        <f>G66+I66</f>
        <v>100000</v>
      </c>
    </row>
    <row r="67" spans="1:10" s="133" customFormat="1" ht="27" customHeight="1">
      <c r="A67" s="83" t="s">
        <v>85</v>
      </c>
      <c r="B67" s="166">
        <v>300</v>
      </c>
      <c r="C67" s="148" t="s">
        <v>58</v>
      </c>
      <c r="D67" s="148" t="s">
        <v>2</v>
      </c>
      <c r="E67" s="168" t="s">
        <v>224</v>
      </c>
      <c r="F67" s="92">
        <v>200</v>
      </c>
      <c r="G67" s="127">
        <v>100000</v>
      </c>
      <c r="H67" s="153"/>
      <c r="I67" s="153"/>
      <c r="J67" s="127">
        <f>G67+I67</f>
        <v>100000</v>
      </c>
    </row>
    <row r="68" spans="1:10" s="86" customFormat="1" ht="21.75" customHeight="1">
      <c r="A68" s="139" t="s">
        <v>75</v>
      </c>
      <c r="B68" s="163">
        <v>300</v>
      </c>
      <c r="C68" s="135" t="s">
        <v>58</v>
      </c>
      <c r="D68" s="135" t="s">
        <v>68</v>
      </c>
      <c r="E68" s="164"/>
      <c r="F68" s="136"/>
      <c r="G68" s="138">
        <f>G70+G81+G84+G87</f>
        <v>57764301.75</v>
      </c>
      <c r="H68" s="138">
        <f>H70+H81+H84+H87</f>
        <v>0</v>
      </c>
      <c r="I68" s="138">
        <f>I70+I81+I84+I87</f>
        <v>733800</v>
      </c>
      <c r="J68" s="138">
        <f>J70+J81+J84+J87</f>
        <v>58498101.75</v>
      </c>
    </row>
    <row r="69" spans="1:10" ht="52.5" customHeight="1">
      <c r="A69" s="83" t="s">
        <v>239</v>
      </c>
      <c r="B69" s="167">
        <v>300</v>
      </c>
      <c r="C69" s="44" t="s">
        <v>58</v>
      </c>
      <c r="D69" s="44" t="s">
        <v>68</v>
      </c>
      <c r="E69" s="168" t="s">
        <v>240</v>
      </c>
      <c r="F69" s="72"/>
      <c r="G69" s="127">
        <f>G70</f>
        <v>15948177</v>
      </c>
      <c r="H69" s="127">
        <f>H70</f>
        <v>0</v>
      </c>
      <c r="I69" s="127">
        <f>I70</f>
        <v>733800</v>
      </c>
      <c r="J69" s="127">
        <f aca="true" t="shared" si="5" ref="J69:J80">G69+I69</f>
        <v>16681977</v>
      </c>
    </row>
    <row r="70" spans="1:10" ht="27" customHeight="1">
      <c r="A70" s="53" t="s">
        <v>88</v>
      </c>
      <c r="B70" s="167">
        <v>300</v>
      </c>
      <c r="C70" s="44" t="s">
        <v>58</v>
      </c>
      <c r="D70" s="44" t="s">
        <v>68</v>
      </c>
      <c r="E70" s="168" t="s">
        <v>240</v>
      </c>
      <c r="F70" s="49">
        <v>200</v>
      </c>
      <c r="G70" s="128">
        <f>G71+G72</f>
        <v>15948177</v>
      </c>
      <c r="H70" s="128">
        <f>H71+H72</f>
        <v>0</v>
      </c>
      <c r="I70" s="128">
        <f>I71+I72</f>
        <v>733800</v>
      </c>
      <c r="J70" s="128">
        <f t="shared" si="5"/>
        <v>16681977</v>
      </c>
    </row>
    <row r="71" spans="1:10" ht="24" customHeight="1">
      <c r="A71" s="130" t="s">
        <v>142</v>
      </c>
      <c r="B71" s="167"/>
      <c r="C71" s="44"/>
      <c r="D71" s="44"/>
      <c r="E71" s="268"/>
      <c r="F71" s="49"/>
      <c r="G71" s="95">
        <f>G75+G79</f>
        <v>13981285.94</v>
      </c>
      <c r="H71" s="129">
        <f>H73+H77+H84+H87</f>
        <v>0</v>
      </c>
      <c r="I71" s="95"/>
      <c r="J71" s="95">
        <f t="shared" si="5"/>
        <v>13981285.94</v>
      </c>
    </row>
    <row r="72" spans="1:10" ht="24" customHeight="1">
      <c r="A72" s="130" t="s">
        <v>301</v>
      </c>
      <c r="B72" s="167"/>
      <c r="C72" s="44"/>
      <c r="D72" s="44"/>
      <c r="E72" s="268"/>
      <c r="F72" s="230"/>
      <c r="G72" s="95">
        <f>G76+G80</f>
        <v>1966891.06</v>
      </c>
      <c r="H72" s="95">
        <f>H76+H80</f>
        <v>0</v>
      </c>
      <c r="I72" s="95">
        <f>I76+I80</f>
        <v>733800</v>
      </c>
      <c r="J72" s="95">
        <f>J76+J80</f>
        <v>2700691.06</v>
      </c>
    </row>
    <row r="73" spans="1:12" ht="18" customHeight="1">
      <c r="A73" s="51" t="s">
        <v>246</v>
      </c>
      <c r="B73" s="167">
        <v>300</v>
      </c>
      <c r="C73" s="44" t="s">
        <v>58</v>
      </c>
      <c r="D73" s="44" t="s">
        <v>68</v>
      </c>
      <c r="E73" s="168" t="s">
        <v>243</v>
      </c>
      <c r="F73" s="71"/>
      <c r="G73" s="128">
        <f>G74</f>
        <v>13153701.39</v>
      </c>
      <c r="H73" s="128">
        <f>H74</f>
        <v>0</v>
      </c>
      <c r="I73" s="128">
        <f>I74</f>
        <v>734200</v>
      </c>
      <c r="J73" s="114">
        <f t="shared" si="5"/>
        <v>13887901.39</v>
      </c>
      <c r="L73" s="249"/>
    </row>
    <row r="74" spans="1:12" ht="29.25" customHeight="1">
      <c r="A74" s="53" t="s">
        <v>88</v>
      </c>
      <c r="B74" s="167">
        <v>300</v>
      </c>
      <c r="C74" s="44" t="s">
        <v>58</v>
      </c>
      <c r="D74" s="44" t="s">
        <v>68</v>
      </c>
      <c r="E74" s="168" t="s">
        <v>243</v>
      </c>
      <c r="F74" s="49">
        <v>200</v>
      </c>
      <c r="G74" s="95">
        <f>G75+G76</f>
        <v>13153701.39</v>
      </c>
      <c r="H74" s="95">
        <f>H75+H76</f>
        <v>0</v>
      </c>
      <c r="I74" s="95">
        <f>I75+I76</f>
        <v>734200</v>
      </c>
      <c r="J74" s="59">
        <f t="shared" si="5"/>
        <v>13887901.39</v>
      </c>
      <c r="L74" s="249"/>
    </row>
    <row r="75" spans="1:12" ht="23.25" customHeight="1">
      <c r="A75" s="130" t="s">
        <v>142</v>
      </c>
      <c r="B75" s="167"/>
      <c r="C75" s="172"/>
      <c r="D75" s="172"/>
      <c r="E75" s="168"/>
      <c r="F75" s="167"/>
      <c r="G75" s="95">
        <v>11786810.33</v>
      </c>
      <c r="H75" s="59"/>
      <c r="I75" s="59"/>
      <c r="J75" s="59">
        <f t="shared" si="5"/>
        <v>11786810.33</v>
      </c>
      <c r="L75" s="249"/>
    </row>
    <row r="76" spans="1:12" ht="26.25" customHeight="1">
      <c r="A76" s="130" t="s">
        <v>301</v>
      </c>
      <c r="B76" s="167"/>
      <c r="C76" s="172"/>
      <c r="D76" s="172"/>
      <c r="E76" s="168"/>
      <c r="F76" s="167"/>
      <c r="G76" s="95">
        <v>1366891.06</v>
      </c>
      <c r="H76" s="59"/>
      <c r="I76" s="59">
        <v>734200</v>
      </c>
      <c r="J76" s="59">
        <f t="shared" si="5"/>
        <v>2101091.06</v>
      </c>
      <c r="L76" s="249"/>
    </row>
    <row r="77" spans="1:10" ht="18" customHeight="1">
      <c r="A77" s="51" t="s">
        <v>241</v>
      </c>
      <c r="B77" s="167">
        <v>300</v>
      </c>
      <c r="C77" s="44" t="s">
        <v>58</v>
      </c>
      <c r="D77" s="44" t="s">
        <v>68</v>
      </c>
      <c r="E77" s="168" t="s">
        <v>242</v>
      </c>
      <c r="F77" s="49"/>
      <c r="G77" s="128">
        <f>G78</f>
        <v>2794475.61</v>
      </c>
      <c r="H77" s="128">
        <f>H78</f>
        <v>0</v>
      </c>
      <c r="I77" s="128">
        <f>I78</f>
        <v>-400</v>
      </c>
      <c r="J77" s="114">
        <f t="shared" si="5"/>
        <v>2794075.61</v>
      </c>
    </row>
    <row r="78" spans="1:10" ht="24" customHeight="1">
      <c r="A78" s="53" t="s">
        <v>88</v>
      </c>
      <c r="B78" s="167">
        <v>300</v>
      </c>
      <c r="C78" s="44" t="s">
        <v>58</v>
      </c>
      <c r="D78" s="44" t="s">
        <v>68</v>
      </c>
      <c r="E78" s="168" t="s">
        <v>242</v>
      </c>
      <c r="F78" s="49">
        <v>200</v>
      </c>
      <c r="G78" s="95">
        <f>G79+G80</f>
        <v>2794475.61</v>
      </c>
      <c r="H78" s="95">
        <f>H79+H80</f>
        <v>0</v>
      </c>
      <c r="I78" s="95">
        <f>I79+I80</f>
        <v>-400</v>
      </c>
      <c r="J78" s="59">
        <f t="shared" si="5"/>
        <v>2794075.61</v>
      </c>
    </row>
    <row r="79" spans="1:10" ht="24" customHeight="1">
      <c r="A79" s="130" t="s">
        <v>142</v>
      </c>
      <c r="B79" s="167"/>
      <c r="C79" s="44"/>
      <c r="D79" s="44"/>
      <c r="E79" s="168"/>
      <c r="F79" s="49"/>
      <c r="G79" s="95">
        <v>2194475.61</v>
      </c>
      <c r="H79" s="59"/>
      <c r="I79" s="59"/>
      <c r="J79" s="59">
        <f t="shared" si="5"/>
        <v>2194475.61</v>
      </c>
    </row>
    <row r="80" spans="1:10" ht="24" customHeight="1">
      <c r="A80" s="130" t="s">
        <v>301</v>
      </c>
      <c r="B80" s="167"/>
      <c r="C80" s="44"/>
      <c r="D80" s="44"/>
      <c r="E80" s="168"/>
      <c r="F80" s="49"/>
      <c r="G80" s="95">
        <v>600000</v>
      </c>
      <c r="H80" s="59"/>
      <c r="I80" s="59">
        <v>-400</v>
      </c>
      <c r="J80" s="59">
        <f t="shared" si="5"/>
        <v>599600</v>
      </c>
    </row>
    <row r="81" spans="1:10" ht="200.25" customHeight="1">
      <c r="A81" s="53" t="s">
        <v>348</v>
      </c>
      <c r="B81" s="167">
        <v>300</v>
      </c>
      <c r="C81" s="44" t="s">
        <v>58</v>
      </c>
      <c r="D81" s="44" t="s">
        <v>68</v>
      </c>
      <c r="E81" s="168" t="s">
        <v>369</v>
      </c>
      <c r="F81" s="49"/>
      <c r="G81" s="128">
        <f>G82</f>
        <v>2521605</v>
      </c>
      <c r="H81" s="114"/>
      <c r="I81" s="114">
        <f>I82</f>
        <v>0</v>
      </c>
      <c r="J81" s="114">
        <f>G81+I81</f>
        <v>2521605</v>
      </c>
    </row>
    <row r="82" spans="1:10" ht="15.75" customHeight="1">
      <c r="A82" s="398" t="s">
        <v>360</v>
      </c>
      <c r="B82" s="167">
        <v>300</v>
      </c>
      <c r="C82" s="44" t="s">
        <v>58</v>
      </c>
      <c r="D82" s="44" t="s">
        <v>68</v>
      </c>
      <c r="E82" s="168" t="s">
        <v>369</v>
      </c>
      <c r="F82" s="49">
        <v>500</v>
      </c>
      <c r="G82" s="95">
        <v>2521605</v>
      </c>
      <c r="H82" s="59"/>
      <c r="I82" s="59"/>
      <c r="J82" s="59">
        <f>G82+I82</f>
        <v>2521605</v>
      </c>
    </row>
    <row r="83" spans="1:10" ht="84" customHeight="1">
      <c r="A83" s="53" t="s">
        <v>293</v>
      </c>
      <c r="B83" s="167">
        <v>300</v>
      </c>
      <c r="C83" s="44" t="s">
        <v>58</v>
      </c>
      <c r="D83" s="44" t="s">
        <v>68</v>
      </c>
      <c r="E83" s="168" t="s">
        <v>294</v>
      </c>
      <c r="F83" s="49"/>
      <c r="G83" s="127">
        <f>G84</f>
        <v>11953064.06</v>
      </c>
      <c r="H83" s="59"/>
      <c r="I83" s="59"/>
      <c r="J83" s="59">
        <f>G83+I83</f>
        <v>11953064.06</v>
      </c>
    </row>
    <row r="84" spans="1:10" ht="24.75" customHeight="1">
      <c r="A84" s="53" t="s">
        <v>88</v>
      </c>
      <c r="B84" s="167">
        <v>300</v>
      </c>
      <c r="C84" s="44" t="s">
        <v>58</v>
      </c>
      <c r="D84" s="44" t="s">
        <v>68</v>
      </c>
      <c r="E84" s="168" t="s">
        <v>294</v>
      </c>
      <c r="F84" s="49">
        <v>200</v>
      </c>
      <c r="G84" s="128">
        <f>G85+G86</f>
        <v>11953064.06</v>
      </c>
      <c r="H84" s="128">
        <f>H85+H86</f>
        <v>0</v>
      </c>
      <c r="I84" s="128">
        <f>I85+I86</f>
        <v>0</v>
      </c>
      <c r="J84" s="128">
        <f>J85+J86</f>
        <v>11953064.06</v>
      </c>
    </row>
    <row r="85" spans="1:10" ht="17.25" customHeight="1">
      <c r="A85" s="360" t="s">
        <v>295</v>
      </c>
      <c r="B85" s="167">
        <v>300</v>
      </c>
      <c r="C85" s="44" t="s">
        <v>58</v>
      </c>
      <c r="D85" s="44" t="s">
        <v>68</v>
      </c>
      <c r="E85" s="168"/>
      <c r="F85" s="49"/>
      <c r="G85" s="361">
        <v>11833533.41</v>
      </c>
      <c r="H85" s="59"/>
      <c r="I85" s="59"/>
      <c r="J85" s="400">
        <f>G85+I85</f>
        <v>11833533.41</v>
      </c>
    </row>
    <row r="86" spans="1:10" ht="17.25" customHeight="1">
      <c r="A86" s="360" t="s">
        <v>296</v>
      </c>
      <c r="B86" s="167">
        <v>300</v>
      </c>
      <c r="C86" s="44" t="s">
        <v>58</v>
      </c>
      <c r="D86" s="44" t="s">
        <v>68</v>
      </c>
      <c r="E86" s="168"/>
      <c r="F86" s="49"/>
      <c r="G86" s="361">
        <v>119530.65</v>
      </c>
      <c r="H86" s="59"/>
      <c r="I86" s="59"/>
      <c r="J86" s="400">
        <f>G86+I86</f>
        <v>119530.65</v>
      </c>
    </row>
    <row r="87" spans="1:10" ht="71.25" customHeight="1">
      <c r="A87" s="41" t="s">
        <v>297</v>
      </c>
      <c r="B87" s="167">
        <v>300</v>
      </c>
      <c r="C87" s="44" t="s">
        <v>58</v>
      </c>
      <c r="D87" s="44" t="s">
        <v>68</v>
      </c>
      <c r="E87" s="168" t="s">
        <v>298</v>
      </c>
      <c r="F87" s="49">
        <v>200</v>
      </c>
      <c r="G87" s="128">
        <f>G88+G89</f>
        <v>27341455.689999998</v>
      </c>
      <c r="H87" s="128">
        <f>H88+H89</f>
        <v>0</v>
      </c>
      <c r="I87" s="128">
        <f>I88+I89</f>
        <v>0</v>
      </c>
      <c r="J87" s="128">
        <f>J88+J89</f>
        <v>27341455.689999998</v>
      </c>
    </row>
    <row r="88" spans="1:10" ht="12" customHeight="1">
      <c r="A88" s="360" t="s">
        <v>295</v>
      </c>
      <c r="B88" s="167">
        <v>300</v>
      </c>
      <c r="C88" s="44" t="s">
        <v>58</v>
      </c>
      <c r="D88" s="44" t="s">
        <v>68</v>
      </c>
      <c r="E88" s="168"/>
      <c r="F88" s="49"/>
      <c r="G88" s="361">
        <v>25974382.9</v>
      </c>
      <c r="H88" s="59"/>
      <c r="I88" s="59"/>
      <c r="J88" s="400">
        <f aca="true" t="shared" si="6" ref="J88:J93">G88+I88</f>
        <v>25974382.9</v>
      </c>
    </row>
    <row r="89" spans="1:10" ht="15.75" customHeight="1">
      <c r="A89" s="360" t="s">
        <v>296</v>
      </c>
      <c r="B89" s="167">
        <v>300</v>
      </c>
      <c r="C89" s="44" t="s">
        <v>58</v>
      </c>
      <c r="D89" s="44" t="s">
        <v>68</v>
      </c>
      <c r="E89" s="168"/>
      <c r="F89" s="49"/>
      <c r="G89" s="361">
        <v>1367072.79</v>
      </c>
      <c r="H89" s="59"/>
      <c r="I89" s="59"/>
      <c r="J89" s="400">
        <f t="shared" si="6"/>
        <v>1367072.79</v>
      </c>
    </row>
    <row r="90" spans="1:10" ht="25.5" customHeight="1">
      <c r="A90" s="139" t="s">
        <v>59</v>
      </c>
      <c r="B90" s="163">
        <v>300</v>
      </c>
      <c r="C90" s="135" t="s">
        <v>58</v>
      </c>
      <c r="D90" s="135" t="s">
        <v>60</v>
      </c>
      <c r="E90" s="173"/>
      <c r="F90" s="141"/>
      <c r="G90" s="138">
        <f aca="true" t="shared" si="7" ref="G90:H92">G91</f>
        <v>500000</v>
      </c>
      <c r="H90" s="138">
        <f t="shared" si="7"/>
        <v>0</v>
      </c>
      <c r="I90" s="138"/>
      <c r="J90" s="138">
        <f t="shared" si="6"/>
        <v>500000</v>
      </c>
    </row>
    <row r="91" spans="1:10" ht="24" customHeight="1">
      <c r="A91" s="85" t="s">
        <v>114</v>
      </c>
      <c r="B91" s="172">
        <v>300</v>
      </c>
      <c r="C91" s="44" t="s">
        <v>58</v>
      </c>
      <c r="D91" s="44" t="s">
        <v>60</v>
      </c>
      <c r="E91" s="168" t="s">
        <v>213</v>
      </c>
      <c r="F91" s="75"/>
      <c r="G91" s="128">
        <f t="shared" si="7"/>
        <v>500000</v>
      </c>
      <c r="H91" s="128">
        <f t="shared" si="7"/>
        <v>0</v>
      </c>
      <c r="I91" s="128"/>
      <c r="J91" s="128">
        <f t="shared" si="6"/>
        <v>500000</v>
      </c>
    </row>
    <row r="92" spans="1:10" ht="24" customHeight="1">
      <c r="A92" s="53" t="s">
        <v>85</v>
      </c>
      <c r="B92" s="172">
        <v>300</v>
      </c>
      <c r="C92" s="44">
        <v>4</v>
      </c>
      <c r="D92" s="44">
        <v>12</v>
      </c>
      <c r="E92" s="168" t="s">
        <v>213</v>
      </c>
      <c r="F92" s="49">
        <v>200</v>
      </c>
      <c r="G92" s="95">
        <f t="shared" si="7"/>
        <v>500000</v>
      </c>
      <c r="H92" s="95">
        <f t="shared" si="7"/>
        <v>0</v>
      </c>
      <c r="I92" s="95"/>
      <c r="J92" s="95">
        <f t="shared" si="6"/>
        <v>500000</v>
      </c>
    </row>
    <row r="93" spans="1:10" ht="27.75" customHeight="1">
      <c r="A93" s="121" t="s">
        <v>77</v>
      </c>
      <c r="B93" s="172"/>
      <c r="C93" s="44"/>
      <c r="D93" s="44"/>
      <c r="E93" s="268"/>
      <c r="F93" s="49"/>
      <c r="G93" s="95">
        <v>500000</v>
      </c>
      <c r="H93" s="59"/>
      <c r="I93" s="59"/>
      <c r="J93" s="95">
        <f t="shared" si="6"/>
        <v>500000</v>
      </c>
    </row>
    <row r="94" spans="1:10" s="76" customFormat="1" ht="32.25" customHeight="1">
      <c r="A94" s="107" t="s">
        <v>10</v>
      </c>
      <c r="B94" s="161">
        <v>300</v>
      </c>
      <c r="C94" s="104" t="s">
        <v>2</v>
      </c>
      <c r="D94" s="105" t="s">
        <v>74</v>
      </c>
      <c r="E94" s="175"/>
      <c r="F94" s="108"/>
      <c r="G94" s="151">
        <f>G95+G108+G123+G157</f>
        <v>205017895.18</v>
      </c>
      <c r="H94" s="151">
        <f>H95+H108+H123+H157</f>
        <v>0</v>
      </c>
      <c r="I94" s="151">
        <f>I95+I108+I123+I157</f>
        <v>2350144.82</v>
      </c>
      <c r="J94" s="151">
        <f>J95+J108+J123+J157</f>
        <v>207368040</v>
      </c>
    </row>
    <row r="95" spans="1:10" ht="14.25" customHeight="1">
      <c r="A95" s="145" t="s">
        <v>11</v>
      </c>
      <c r="B95" s="163">
        <v>300</v>
      </c>
      <c r="C95" s="135" t="s">
        <v>2</v>
      </c>
      <c r="D95" s="135" t="s">
        <v>67</v>
      </c>
      <c r="E95" s="176"/>
      <c r="F95" s="147"/>
      <c r="G95" s="137">
        <f>G96+G98+G102+G104+G106</f>
        <v>4966376.73</v>
      </c>
      <c r="H95" s="137">
        <f>H96+H98+H102+H104+H106</f>
        <v>0</v>
      </c>
      <c r="I95" s="137">
        <f>I96+I98+I102+I104+I106</f>
        <v>1598144.8199999998</v>
      </c>
      <c r="J95" s="137">
        <f>J96+J98+J102+J104+J106</f>
        <v>6564521.55</v>
      </c>
    </row>
    <row r="96" spans="1:10" ht="17.25" customHeight="1">
      <c r="A96" s="51" t="s">
        <v>126</v>
      </c>
      <c r="B96" s="172">
        <v>300</v>
      </c>
      <c r="C96" s="44" t="s">
        <v>2</v>
      </c>
      <c r="D96" s="44" t="s">
        <v>67</v>
      </c>
      <c r="E96" s="272">
        <v>4000020150</v>
      </c>
      <c r="F96" s="75"/>
      <c r="G96" s="128">
        <f>G97</f>
        <v>70000</v>
      </c>
      <c r="H96" s="128">
        <f>H97</f>
        <v>0</v>
      </c>
      <c r="I96" s="128"/>
      <c r="J96" s="128">
        <f aca="true" t="shared" si="8" ref="J96:J107">G96+I96</f>
        <v>70000</v>
      </c>
    </row>
    <row r="97" spans="1:10" ht="27" customHeight="1">
      <c r="A97" s="83" t="s">
        <v>85</v>
      </c>
      <c r="B97" s="172">
        <v>300</v>
      </c>
      <c r="C97" s="44" t="s">
        <v>2</v>
      </c>
      <c r="D97" s="44" t="s">
        <v>67</v>
      </c>
      <c r="E97" s="272">
        <v>4000020150</v>
      </c>
      <c r="F97" s="49">
        <v>200</v>
      </c>
      <c r="G97" s="95">
        <v>70000</v>
      </c>
      <c r="H97" s="60"/>
      <c r="I97" s="60"/>
      <c r="J97" s="60">
        <f t="shared" si="8"/>
        <v>70000</v>
      </c>
    </row>
    <row r="98" spans="1:10" ht="60" customHeight="1">
      <c r="A98" s="83" t="s">
        <v>227</v>
      </c>
      <c r="B98" s="172">
        <v>300</v>
      </c>
      <c r="C98" s="44" t="s">
        <v>2</v>
      </c>
      <c r="D98" s="44" t="s">
        <v>67</v>
      </c>
      <c r="E98" s="168" t="s">
        <v>228</v>
      </c>
      <c r="F98" s="73"/>
      <c r="G98" s="205">
        <f aca="true" t="shared" si="9" ref="G98:I99">G99</f>
        <v>2750664.96</v>
      </c>
      <c r="H98" s="205">
        <f t="shared" si="9"/>
        <v>0</v>
      </c>
      <c r="I98" s="114">
        <f t="shared" si="9"/>
        <v>-679855.18</v>
      </c>
      <c r="J98" s="205">
        <f t="shared" si="8"/>
        <v>2070809.7799999998</v>
      </c>
    </row>
    <row r="99" spans="1:10" ht="25.5" customHeight="1">
      <c r="A99" s="53" t="s">
        <v>88</v>
      </c>
      <c r="B99" s="172">
        <v>300</v>
      </c>
      <c r="C99" s="44" t="s">
        <v>2</v>
      </c>
      <c r="D99" s="44" t="s">
        <v>67</v>
      </c>
      <c r="E99" s="168" t="s">
        <v>228</v>
      </c>
      <c r="F99" s="49">
        <v>200</v>
      </c>
      <c r="G99" s="261">
        <f>G100+G101</f>
        <v>2750664.96</v>
      </c>
      <c r="H99" s="261">
        <f t="shared" si="9"/>
        <v>0</v>
      </c>
      <c r="I99" s="94">
        <f t="shared" si="9"/>
        <v>-679855.18</v>
      </c>
      <c r="J99" s="261">
        <f t="shared" si="8"/>
        <v>2070809.7799999998</v>
      </c>
    </row>
    <row r="100" spans="1:10" ht="25.5" customHeight="1">
      <c r="A100" s="250" t="s">
        <v>142</v>
      </c>
      <c r="B100" s="172"/>
      <c r="C100" s="172"/>
      <c r="D100" s="172"/>
      <c r="E100" s="268"/>
      <c r="F100" s="167"/>
      <c r="G100" s="261">
        <v>2450588.23</v>
      </c>
      <c r="H100" s="261">
        <f>H102</f>
        <v>0</v>
      </c>
      <c r="I100" s="94">
        <v>-679855.18</v>
      </c>
      <c r="J100" s="261">
        <f t="shared" si="8"/>
        <v>1770733.0499999998</v>
      </c>
    </row>
    <row r="101" spans="1:10" ht="25.5" customHeight="1">
      <c r="A101" s="130" t="s">
        <v>301</v>
      </c>
      <c r="B101" s="172"/>
      <c r="C101" s="172"/>
      <c r="D101" s="172"/>
      <c r="E101" s="268"/>
      <c r="F101" s="167"/>
      <c r="G101" s="261">
        <v>300076.73</v>
      </c>
      <c r="H101" s="261"/>
      <c r="I101" s="261"/>
      <c r="J101" s="261"/>
    </row>
    <row r="102" spans="1:10" ht="39" customHeight="1">
      <c r="A102" s="53" t="s">
        <v>190</v>
      </c>
      <c r="B102" s="172">
        <v>300</v>
      </c>
      <c r="C102" s="44" t="s">
        <v>2</v>
      </c>
      <c r="D102" s="44" t="s">
        <v>67</v>
      </c>
      <c r="E102" s="271">
        <v>4000090110</v>
      </c>
      <c r="F102" s="49"/>
      <c r="G102" s="128">
        <f>G103</f>
        <v>460000</v>
      </c>
      <c r="H102" s="128">
        <f>H103</f>
        <v>0</v>
      </c>
      <c r="I102" s="128"/>
      <c r="J102" s="128">
        <f t="shared" si="8"/>
        <v>460000</v>
      </c>
    </row>
    <row r="103" spans="1:10" ht="30" customHeight="1">
      <c r="A103" s="53" t="s">
        <v>88</v>
      </c>
      <c r="B103" s="172">
        <v>300</v>
      </c>
      <c r="C103" s="44" t="s">
        <v>2</v>
      </c>
      <c r="D103" s="44" t="s">
        <v>67</v>
      </c>
      <c r="E103" s="271">
        <v>4000090110</v>
      </c>
      <c r="F103" s="49">
        <v>200</v>
      </c>
      <c r="G103" s="127">
        <v>460000</v>
      </c>
      <c r="H103" s="94"/>
      <c r="I103" s="94"/>
      <c r="J103" s="94">
        <f t="shared" si="8"/>
        <v>460000</v>
      </c>
    </row>
    <row r="104" spans="1:10" ht="76.5" customHeight="1">
      <c r="A104" s="53" t="s">
        <v>189</v>
      </c>
      <c r="B104" s="172">
        <v>300</v>
      </c>
      <c r="C104" s="44" t="s">
        <v>2</v>
      </c>
      <c r="D104" s="44" t="s">
        <v>67</v>
      </c>
      <c r="E104" s="271">
        <v>4000090130</v>
      </c>
      <c r="F104" s="49"/>
      <c r="G104" s="128">
        <v>0</v>
      </c>
      <c r="H104" s="128"/>
      <c r="I104" s="128"/>
      <c r="J104" s="128">
        <f t="shared" si="8"/>
        <v>0</v>
      </c>
    </row>
    <row r="105" spans="1:10" ht="21.75" customHeight="1">
      <c r="A105" s="51" t="s">
        <v>83</v>
      </c>
      <c r="B105" s="172">
        <v>300</v>
      </c>
      <c r="C105" s="44" t="s">
        <v>2</v>
      </c>
      <c r="D105" s="44" t="s">
        <v>67</v>
      </c>
      <c r="E105" s="271">
        <v>4000090130</v>
      </c>
      <c r="F105" s="49">
        <v>800</v>
      </c>
      <c r="G105" s="127">
        <v>0</v>
      </c>
      <c r="H105" s="94"/>
      <c r="I105" s="94"/>
      <c r="J105" s="94">
        <f t="shared" si="8"/>
        <v>0</v>
      </c>
    </row>
    <row r="106" spans="1:10" ht="131.25" customHeight="1">
      <c r="A106" s="51" t="s">
        <v>349</v>
      </c>
      <c r="B106" s="172">
        <v>300</v>
      </c>
      <c r="C106" s="44" t="s">
        <v>2</v>
      </c>
      <c r="D106" s="44" t="s">
        <v>67</v>
      </c>
      <c r="E106" s="271">
        <v>4000090200</v>
      </c>
      <c r="F106" s="49"/>
      <c r="G106" s="114">
        <f>G107</f>
        <v>1685711.77</v>
      </c>
      <c r="H106" s="114">
        <f>H107</f>
        <v>0</v>
      </c>
      <c r="I106" s="114">
        <f>I107</f>
        <v>2278000</v>
      </c>
      <c r="J106" s="114">
        <f t="shared" si="8"/>
        <v>3963711.77</v>
      </c>
    </row>
    <row r="107" spans="1:10" ht="21.75" customHeight="1">
      <c r="A107" s="398" t="s">
        <v>360</v>
      </c>
      <c r="B107" s="172">
        <v>300</v>
      </c>
      <c r="C107" s="44" t="s">
        <v>2</v>
      </c>
      <c r="D107" s="44" t="s">
        <v>67</v>
      </c>
      <c r="E107" s="271">
        <v>4000090200</v>
      </c>
      <c r="F107" s="49">
        <v>500</v>
      </c>
      <c r="G107" s="94">
        <v>1685711.77</v>
      </c>
      <c r="H107" s="94"/>
      <c r="I107" s="94">
        <v>2278000</v>
      </c>
      <c r="J107" s="94">
        <f t="shared" si="8"/>
        <v>3963711.77</v>
      </c>
    </row>
    <row r="108" spans="1:10" ht="14.25" customHeight="1">
      <c r="A108" s="145" t="s">
        <v>12</v>
      </c>
      <c r="B108" s="163">
        <v>300</v>
      </c>
      <c r="C108" s="135" t="s">
        <v>2</v>
      </c>
      <c r="D108" s="135" t="s">
        <v>63</v>
      </c>
      <c r="E108" s="176"/>
      <c r="F108" s="141"/>
      <c r="G108" s="137">
        <f>G109+G112+G119+G117+G121</f>
        <v>642150</v>
      </c>
      <c r="H108" s="137">
        <f>H109+H112+H119+H117+H121</f>
        <v>0</v>
      </c>
      <c r="I108" s="137">
        <f>I109+I112+I119+I117+I121</f>
        <v>0</v>
      </c>
      <c r="J108" s="137">
        <f>J109+J112+J119+J117+J121</f>
        <v>642150</v>
      </c>
    </row>
    <row r="109" spans="1:10" ht="39" customHeight="1">
      <c r="A109" s="41" t="s">
        <v>247</v>
      </c>
      <c r="B109" s="167">
        <v>300</v>
      </c>
      <c r="C109" s="44" t="s">
        <v>2</v>
      </c>
      <c r="D109" s="44" t="s">
        <v>63</v>
      </c>
      <c r="E109" s="273" t="s">
        <v>229</v>
      </c>
      <c r="F109" s="75"/>
      <c r="G109" s="128">
        <f aca="true" t="shared" si="10" ref="G109:I110">G110</f>
        <v>228969.5</v>
      </c>
      <c r="H109" s="128">
        <f t="shared" si="10"/>
        <v>0</v>
      </c>
      <c r="I109" s="128">
        <f t="shared" si="10"/>
        <v>0</v>
      </c>
      <c r="J109" s="128">
        <f>G109+I109</f>
        <v>228969.5</v>
      </c>
    </row>
    <row r="110" spans="1:10" ht="24" customHeight="1">
      <c r="A110" s="251" t="s">
        <v>88</v>
      </c>
      <c r="B110" s="167">
        <v>300</v>
      </c>
      <c r="C110" s="172" t="s">
        <v>2</v>
      </c>
      <c r="D110" s="172" t="s">
        <v>63</v>
      </c>
      <c r="E110" s="273" t="s">
        <v>229</v>
      </c>
      <c r="F110" s="167">
        <v>200</v>
      </c>
      <c r="G110" s="95">
        <f t="shared" si="10"/>
        <v>228969.5</v>
      </c>
      <c r="H110" s="95">
        <f t="shared" si="10"/>
        <v>0</v>
      </c>
      <c r="I110" s="95">
        <f t="shared" si="10"/>
        <v>0</v>
      </c>
      <c r="J110" s="95">
        <f>G110+I110</f>
        <v>228969.5</v>
      </c>
    </row>
    <row r="111" spans="1:10" ht="24" customHeight="1">
      <c r="A111" s="250" t="s">
        <v>142</v>
      </c>
      <c r="B111" s="167"/>
      <c r="C111" s="172"/>
      <c r="D111" s="172"/>
      <c r="E111" s="269"/>
      <c r="F111" s="167"/>
      <c r="G111" s="95">
        <v>228969.5</v>
      </c>
      <c r="H111" s="255"/>
      <c r="I111" s="59"/>
      <c r="J111" s="59">
        <f>G111+I111</f>
        <v>228969.5</v>
      </c>
    </row>
    <row r="112" spans="1:10" ht="23.25" customHeight="1">
      <c r="A112" s="41" t="s">
        <v>120</v>
      </c>
      <c r="B112" s="167">
        <v>300</v>
      </c>
      <c r="C112" s="44" t="s">
        <v>2</v>
      </c>
      <c r="D112" s="44" t="s">
        <v>63</v>
      </c>
      <c r="E112" s="282" t="s">
        <v>244</v>
      </c>
      <c r="F112" s="72"/>
      <c r="G112" s="128">
        <f>G113</f>
        <v>62150</v>
      </c>
      <c r="H112" s="128">
        <f>H113</f>
        <v>0</v>
      </c>
      <c r="I112" s="128">
        <f>I113</f>
        <v>0</v>
      </c>
      <c r="J112" s="128">
        <f>J113</f>
        <v>62150</v>
      </c>
    </row>
    <row r="113" spans="1:10" ht="25.5" customHeight="1">
      <c r="A113" s="130" t="s">
        <v>142</v>
      </c>
      <c r="B113" s="167"/>
      <c r="C113" s="44"/>
      <c r="D113" s="44"/>
      <c r="E113" s="272"/>
      <c r="F113" s="49"/>
      <c r="G113" s="95">
        <v>62150</v>
      </c>
      <c r="H113" s="59"/>
      <c r="I113" s="59"/>
      <c r="J113" s="59">
        <f aca="true" t="shared" si="11" ref="J113:J120">G113+I113</f>
        <v>62150</v>
      </c>
    </row>
    <row r="114" spans="1:10" ht="27.75" customHeight="1">
      <c r="A114" s="41" t="s">
        <v>248</v>
      </c>
      <c r="B114" s="167">
        <v>300</v>
      </c>
      <c r="C114" s="44" t="s">
        <v>2</v>
      </c>
      <c r="D114" s="44" t="s">
        <v>63</v>
      </c>
      <c r="E114" s="282" t="s">
        <v>245</v>
      </c>
      <c r="F114" s="72"/>
      <c r="G114" s="281">
        <f>G115</f>
        <v>62150</v>
      </c>
      <c r="H114" s="281">
        <f>H115</f>
        <v>0</v>
      </c>
      <c r="I114" s="281"/>
      <c r="J114" s="59">
        <f t="shared" si="11"/>
        <v>62150</v>
      </c>
    </row>
    <row r="115" spans="1:10" ht="24.75" customHeight="1">
      <c r="A115" s="277" t="s">
        <v>88</v>
      </c>
      <c r="B115" s="278">
        <v>300</v>
      </c>
      <c r="C115" s="279" t="s">
        <v>2</v>
      </c>
      <c r="D115" s="279" t="s">
        <v>63</v>
      </c>
      <c r="E115" s="282" t="s">
        <v>245</v>
      </c>
      <c r="F115" s="280">
        <v>200</v>
      </c>
      <c r="G115" s="281">
        <v>62150</v>
      </c>
      <c r="H115" s="281">
        <f>H113</f>
        <v>0</v>
      </c>
      <c r="I115" s="281"/>
      <c r="J115" s="59">
        <f t="shared" si="11"/>
        <v>62150</v>
      </c>
    </row>
    <row r="116" spans="1:10" ht="24.75" customHeight="1">
      <c r="A116" s="130" t="s">
        <v>142</v>
      </c>
      <c r="B116" s="278"/>
      <c r="C116" s="279"/>
      <c r="D116" s="279"/>
      <c r="E116" s="282"/>
      <c r="F116" s="280"/>
      <c r="G116" s="281">
        <v>62150</v>
      </c>
      <c r="H116" s="281"/>
      <c r="I116" s="281"/>
      <c r="J116" s="531">
        <f t="shared" si="11"/>
        <v>62150</v>
      </c>
    </row>
    <row r="117" spans="1:10" ht="66" customHeight="1">
      <c r="A117" s="53" t="s">
        <v>347</v>
      </c>
      <c r="B117" s="278">
        <v>300</v>
      </c>
      <c r="C117" s="279" t="s">
        <v>2</v>
      </c>
      <c r="D117" s="279" t="s">
        <v>63</v>
      </c>
      <c r="E117" s="282" t="s">
        <v>366</v>
      </c>
      <c r="F117" s="280"/>
      <c r="G117" s="362">
        <f>G118</f>
        <v>51030.5</v>
      </c>
      <c r="H117" s="362"/>
      <c r="I117" s="362"/>
      <c r="J117" s="362">
        <f t="shared" si="11"/>
        <v>51030.5</v>
      </c>
    </row>
    <row r="118" spans="1:10" ht="17.25" customHeight="1">
      <c r="A118" s="384" t="s">
        <v>360</v>
      </c>
      <c r="B118" s="278">
        <v>300</v>
      </c>
      <c r="C118" s="279" t="s">
        <v>2</v>
      </c>
      <c r="D118" s="279" t="s">
        <v>63</v>
      </c>
      <c r="E118" s="282" t="s">
        <v>366</v>
      </c>
      <c r="F118" s="280">
        <v>500</v>
      </c>
      <c r="G118" s="281">
        <v>51030.5</v>
      </c>
      <c r="H118" s="281"/>
      <c r="I118" s="281"/>
      <c r="J118" s="281">
        <f t="shared" si="11"/>
        <v>51030.5</v>
      </c>
    </row>
    <row r="119" spans="1:10" ht="117" customHeight="1">
      <c r="A119" s="53" t="s">
        <v>299</v>
      </c>
      <c r="B119" s="167">
        <v>300</v>
      </c>
      <c r="C119" s="44" t="s">
        <v>2</v>
      </c>
      <c r="D119" s="44" t="s">
        <v>63</v>
      </c>
      <c r="E119" s="282" t="s">
        <v>300</v>
      </c>
      <c r="F119" s="280"/>
      <c r="G119" s="362">
        <f>G120</f>
        <v>150000</v>
      </c>
      <c r="H119" s="362"/>
      <c r="I119" s="362"/>
      <c r="J119" s="362">
        <f t="shared" si="11"/>
        <v>150000</v>
      </c>
    </row>
    <row r="120" spans="1:10" ht="24.75" customHeight="1">
      <c r="A120" s="51" t="s">
        <v>83</v>
      </c>
      <c r="B120" s="167">
        <v>300</v>
      </c>
      <c r="C120" s="44" t="s">
        <v>2</v>
      </c>
      <c r="D120" s="44" t="s">
        <v>63</v>
      </c>
      <c r="E120" s="282" t="s">
        <v>300</v>
      </c>
      <c r="F120" s="280">
        <v>800</v>
      </c>
      <c r="G120" s="281">
        <v>150000</v>
      </c>
      <c r="H120" s="281"/>
      <c r="I120" s="281"/>
      <c r="J120" s="281">
        <f t="shared" si="11"/>
        <v>150000</v>
      </c>
    </row>
    <row r="121" spans="1:10" ht="42" customHeight="1">
      <c r="A121" s="51" t="s">
        <v>356</v>
      </c>
      <c r="B121" s="278">
        <v>300</v>
      </c>
      <c r="C121" s="279" t="s">
        <v>2</v>
      </c>
      <c r="D121" s="279" t="s">
        <v>63</v>
      </c>
      <c r="E121" s="282" t="s">
        <v>363</v>
      </c>
      <c r="F121" s="280"/>
      <c r="G121" s="362">
        <f>G122</f>
        <v>150000</v>
      </c>
      <c r="H121" s="362"/>
      <c r="I121" s="362"/>
      <c r="J121" s="362">
        <f>J122</f>
        <v>150000</v>
      </c>
    </row>
    <row r="122" spans="1:10" ht="24.75" customHeight="1">
      <c r="A122" s="384" t="s">
        <v>360</v>
      </c>
      <c r="B122" s="278">
        <v>300</v>
      </c>
      <c r="C122" s="279" t="s">
        <v>2</v>
      </c>
      <c r="D122" s="279" t="s">
        <v>63</v>
      </c>
      <c r="E122" s="282" t="s">
        <v>363</v>
      </c>
      <c r="F122" s="280">
        <v>500</v>
      </c>
      <c r="G122" s="281">
        <v>150000</v>
      </c>
      <c r="H122" s="281"/>
      <c r="I122" s="281"/>
      <c r="J122" s="281">
        <v>150000</v>
      </c>
    </row>
    <row r="123" spans="1:10" ht="15" customHeight="1">
      <c r="A123" s="145" t="s">
        <v>13</v>
      </c>
      <c r="B123" s="163">
        <v>300</v>
      </c>
      <c r="C123" s="135" t="s">
        <v>2</v>
      </c>
      <c r="D123" s="135" t="s">
        <v>69</v>
      </c>
      <c r="E123" s="164"/>
      <c r="F123" s="149"/>
      <c r="G123" s="137">
        <f>G124+G128+G132+G134+G136+G143+G150+G152</f>
        <v>15620733.29</v>
      </c>
      <c r="H123" s="137">
        <f>H124+H128+H132+H134+H136+H143+H150+H152</f>
        <v>0</v>
      </c>
      <c r="I123" s="137">
        <f>I124+I128+I132+I134+I136+I143+I150+I152</f>
        <v>752000</v>
      </c>
      <c r="J123" s="137">
        <f>J124+J128+J132+J134+J136+J143+J150+J152</f>
        <v>16372733.29</v>
      </c>
    </row>
    <row r="124" spans="1:10" ht="15.75" customHeight="1">
      <c r="A124" s="53" t="s">
        <v>115</v>
      </c>
      <c r="B124" s="172">
        <v>300</v>
      </c>
      <c r="C124" s="44" t="s">
        <v>2</v>
      </c>
      <c r="D124" s="44" t="s">
        <v>69</v>
      </c>
      <c r="E124" s="50" t="s">
        <v>214</v>
      </c>
      <c r="F124" s="77"/>
      <c r="G124" s="128">
        <f>G125</f>
        <v>6378747.33</v>
      </c>
      <c r="H124" s="128">
        <f>H125</f>
        <v>0</v>
      </c>
      <c r="I124" s="128">
        <f>I125</f>
        <v>115000</v>
      </c>
      <c r="J124" s="128">
        <f>J125</f>
        <v>6493747.33</v>
      </c>
    </row>
    <row r="125" spans="1:10" ht="24.75" customHeight="1">
      <c r="A125" s="53" t="s">
        <v>88</v>
      </c>
      <c r="B125" s="172">
        <v>300</v>
      </c>
      <c r="C125" s="44" t="s">
        <v>2</v>
      </c>
      <c r="D125" s="44" t="s">
        <v>69</v>
      </c>
      <c r="E125" s="50" t="s">
        <v>214</v>
      </c>
      <c r="F125" s="49">
        <v>200</v>
      </c>
      <c r="G125" s="59">
        <f>G126+G127</f>
        <v>6378747.33</v>
      </c>
      <c r="H125" s="59">
        <f>H126+H127</f>
        <v>0</v>
      </c>
      <c r="I125" s="59">
        <f>I126+I127</f>
        <v>115000</v>
      </c>
      <c r="J125" s="262">
        <f>G125+I125</f>
        <v>6493747.33</v>
      </c>
    </row>
    <row r="126" spans="1:10" ht="24.75" customHeight="1">
      <c r="A126" s="250" t="s">
        <v>142</v>
      </c>
      <c r="B126" s="172"/>
      <c r="C126" s="44"/>
      <c r="D126" s="44"/>
      <c r="E126" s="266"/>
      <c r="F126" s="49"/>
      <c r="G126" s="59">
        <v>6066797</v>
      </c>
      <c r="H126" s="262"/>
      <c r="I126" s="262"/>
      <c r="J126" s="262">
        <f>G126+I126</f>
        <v>6066797</v>
      </c>
    </row>
    <row r="127" spans="1:10" ht="24.75" customHeight="1">
      <c r="A127" s="250" t="s">
        <v>301</v>
      </c>
      <c r="B127" s="172"/>
      <c r="C127" s="44"/>
      <c r="D127" s="44"/>
      <c r="E127" s="266"/>
      <c r="F127" s="49"/>
      <c r="G127" s="59">
        <v>311950.33</v>
      </c>
      <c r="H127" s="262"/>
      <c r="I127" s="262">
        <v>115000</v>
      </c>
      <c r="J127" s="262">
        <f>G127+I127</f>
        <v>426950.33</v>
      </c>
    </row>
    <row r="128" spans="1:10" ht="24.75" customHeight="1">
      <c r="A128" s="51" t="s">
        <v>116</v>
      </c>
      <c r="B128" s="172">
        <v>300</v>
      </c>
      <c r="C128" s="44" t="s">
        <v>2</v>
      </c>
      <c r="D128" s="44" t="s">
        <v>69</v>
      </c>
      <c r="E128" s="50" t="s">
        <v>215</v>
      </c>
      <c r="F128" s="84"/>
      <c r="G128" s="114">
        <f>G129</f>
        <v>6223696</v>
      </c>
      <c r="H128" s="114">
        <f>H129</f>
        <v>0</v>
      </c>
      <c r="I128" s="114">
        <f>I129</f>
        <v>75000</v>
      </c>
      <c r="J128" s="114">
        <f>J129</f>
        <v>6298696</v>
      </c>
    </row>
    <row r="129" spans="1:10" ht="27" customHeight="1">
      <c r="A129" s="53" t="s">
        <v>85</v>
      </c>
      <c r="B129" s="172">
        <v>300</v>
      </c>
      <c r="C129" s="44" t="s">
        <v>2</v>
      </c>
      <c r="D129" s="44" t="s">
        <v>69</v>
      </c>
      <c r="E129" s="50" t="s">
        <v>215</v>
      </c>
      <c r="F129" s="49">
        <v>200</v>
      </c>
      <c r="G129" s="95">
        <f>G130+G131</f>
        <v>6223696</v>
      </c>
      <c r="H129" s="95">
        <f>H130+H131</f>
        <v>0</v>
      </c>
      <c r="I129" s="95">
        <f>I130+I131</f>
        <v>75000</v>
      </c>
      <c r="J129" s="95">
        <f>G129+I129</f>
        <v>6298696</v>
      </c>
    </row>
    <row r="130" spans="1:10" ht="24.75" customHeight="1">
      <c r="A130" s="250" t="s">
        <v>142</v>
      </c>
      <c r="B130" s="252"/>
      <c r="C130" s="252"/>
      <c r="D130" s="252"/>
      <c r="E130" s="270"/>
      <c r="F130" s="253"/>
      <c r="G130" s="95">
        <v>5022400</v>
      </c>
      <c r="H130" s="95"/>
      <c r="I130" s="95"/>
      <c r="J130" s="95">
        <f>G130+I130</f>
        <v>5022400</v>
      </c>
    </row>
    <row r="131" spans="1:10" ht="24.75" customHeight="1">
      <c r="A131" s="250" t="s">
        <v>301</v>
      </c>
      <c r="B131" s="252"/>
      <c r="C131" s="252"/>
      <c r="D131" s="252"/>
      <c r="E131" s="270"/>
      <c r="F131" s="253"/>
      <c r="G131" s="95">
        <v>1201296</v>
      </c>
      <c r="H131" s="95"/>
      <c r="I131" s="95">
        <v>75000</v>
      </c>
      <c r="J131" s="95">
        <f>G131+I131</f>
        <v>1276296</v>
      </c>
    </row>
    <row r="132" spans="1:10" ht="171" customHeight="1">
      <c r="A132" s="51" t="s">
        <v>372</v>
      </c>
      <c r="B132" s="172">
        <v>300</v>
      </c>
      <c r="C132" s="44" t="s">
        <v>2</v>
      </c>
      <c r="D132" s="44" t="s">
        <v>69</v>
      </c>
      <c r="E132" s="397">
        <v>4000090250</v>
      </c>
      <c r="F132" s="253"/>
      <c r="G132" s="128">
        <f>G133</f>
        <v>302439.25</v>
      </c>
      <c r="H132" s="128">
        <f>H133</f>
        <v>0</v>
      </c>
      <c r="I132" s="128">
        <f>I133</f>
        <v>562000</v>
      </c>
      <c r="J132" s="128">
        <f>J133</f>
        <v>864439.25</v>
      </c>
    </row>
    <row r="133" spans="1:10" ht="24.75" customHeight="1">
      <c r="A133" s="384" t="s">
        <v>360</v>
      </c>
      <c r="B133" s="172">
        <v>300</v>
      </c>
      <c r="C133" s="44" t="s">
        <v>2</v>
      </c>
      <c r="D133" s="44" t="s">
        <v>69</v>
      </c>
      <c r="E133" s="397">
        <v>4000090250</v>
      </c>
      <c r="F133" s="167">
        <v>500</v>
      </c>
      <c r="G133" s="95">
        <v>302439.25</v>
      </c>
      <c r="H133" s="95"/>
      <c r="I133" s="95">
        <v>562000</v>
      </c>
      <c r="J133" s="95">
        <f>G133+I133</f>
        <v>864439.25</v>
      </c>
    </row>
    <row r="134" spans="1:10" ht="24.75" customHeight="1">
      <c r="A134" s="51" t="s">
        <v>355</v>
      </c>
      <c r="B134" s="172">
        <v>300</v>
      </c>
      <c r="C134" s="44" t="s">
        <v>2</v>
      </c>
      <c r="D134" s="44" t="s">
        <v>69</v>
      </c>
      <c r="E134" s="271">
        <f>E135</f>
        <v>4000090260</v>
      </c>
      <c r="F134" s="253"/>
      <c r="G134" s="128"/>
      <c r="H134" s="128"/>
      <c r="I134" s="128"/>
      <c r="J134" s="128"/>
    </row>
    <row r="135" spans="1:10" ht="16.5" customHeight="1">
      <c r="A135" s="384" t="s">
        <v>360</v>
      </c>
      <c r="B135" s="172">
        <v>300</v>
      </c>
      <c r="C135" s="44" t="s">
        <v>2</v>
      </c>
      <c r="D135" s="44" t="s">
        <v>69</v>
      </c>
      <c r="E135" s="397">
        <v>4000090260</v>
      </c>
      <c r="F135" s="167">
        <v>500</v>
      </c>
      <c r="G135" s="95"/>
      <c r="H135" s="95"/>
      <c r="I135" s="95"/>
      <c r="J135" s="95"/>
    </row>
    <row r="136" spans="1:10" ht="74.25" customHeight="1">
      <c r="A136" s="333" t="s">
        <v>302</v>
      </c>
      <c r="B136" s="172">
        <v>300</v>
      </c>
      <c r="C136" s="44" t="s">
        <v>2</v>
      </c>
      <c r="D136" s="44" t="s">
        <v>69</v>
      </c>
      <c r="E136" s="271" t="s">
        <v>303</v>
      </c>
      <c r="F136" s="253"/>
      <c r="G136" s="128">
        <f>G137</f>
        <v>1010452.0199999999</v>
      </c>
      <c r="H136" s="128"/>
      <c r="I136" s="128"/>
      <c r="J136" s="128">
        <f aca="true" t="shared" si="12" ref="J136:J142">G136+I136</f>
        <v>1010452.0199999999</v>
      </c>
    </row>
    <row r="137" spans="1:10" ht="24.75" customHeight="1">
      <c r="A137" s="53" t="s">
        <v>85</v>
      </c>
      <c r="B137" s="172">
        <v>300</v>
      </c>
      <c r="C137" s="44" t="s">
        <v>2</v>
      </c>
      <c r="D137" s="44" t="s">
        <v>69</v>
      </c>
      <c r="E137" s="271" t="s">
        <v>303</v>
      </c>
      <c r="F137" s="167">
        <v>200</v>
      </c>
      <c r="G137" s="95">
        <f>G138</f>
        <v>1010452.0199999999</v>
      </c>
      <c r="H137" s="95"/>
      <c r="I137" s="95"/>
      <c r="J137" s="95">
        <f t="shared" si="12"/>
        <v>1010452.0199999999</v>
      </c>
    </row>
    <row r="138" spans="1:10" ht="35.25" customHeight="1">
      <c r="A138" s="363" t="s">
        <v>304</v>
      </c>
      <c r="B138" s="252"/>
      <c r="C138" s="252"/>
      <c r="D138" s="252"/>
      <c r="E138" s="270"/>
      <c r="F138" s="253"/>
      <c r="G138" s="95">
        <f>G139+G140+G141+G142</f>
        <v>1010452.0199999999</v>
      </c>
      <c r="H138" s="95"/>
      <c r="I138" s="95"/>
      <c r="J138" s="95">
        <f t="shared" si="12"/>
        <v>1010452.0199999999</v>
      </c>
    </row>
    <row r="139" spans="1:10" ht="14.25" customHeight="1">
      <c r="A139" s="272" t="s">
        <v>305</v>
      </c>
      <c r="B139" s="252"/>
      <c r="C139" s="252"/>
      <c r="D139" s="252"/>
      <c r="E139" s="270"/>
      <c r="F139" s="253"/>
      <c r="G139" s="361">
        <v>858884.21</v>
      </c>
      <c r="H139" s="95"/>
      <c r="I139" s="95"/>
      <c r="J139" s="361">
        <f t="shared" si="12"/>
        <v>858884.21</v>
      </c>
    </row>
    <row r="140" spans="1:10" ht="14.25" customHeight="1">
      <c r="A140" s="272" t="s">
        <v>306</v>
      </c>
      <c r="B140" s="252"/>
      <c r="C140" s="252"/>
      <c r="D140" s="252"/>
      <c r="E140" s="270"/>
      <c r="F140" s="253"/>
      <c r="G140" s="361">
        <v>90940.68</v>
      </c>
      <c r="H140" s="95"/>
      <c r="I140" s="95"/>
      <c r="J140" s="361">
        <f t="shared" si="12"/>
        <v>90940.68</v>
      </c>
    </row>
    <row r="141" spans="1:10" ht="12" customHeight="1">
      <c r="A141" s="271" t="s">
        <v>307</v>
      </c>
      <c r="B141" s="252"/>
      <c r="C141" s="252"/>
      <c r="D141" s="252"/>
      <c r="E141" s="270"/>
      <c r="F141" s="253"/>
      <c r="G141" s="361">
        <v>10104.53</v>
      </c>
      <c r="H141" s="95"/>
      <c r="I141" s="95"/>
      <c r="J141" s="361">
        <f t="shared" si="12"/>
        <v>10104.53</v>
      </c>
    </row>
    <row r="142" spans="1:10" ht="12.75" customHeight="1">
      <c r="A142" s="271" t="s">
        <v>314</v>
      </c>
      <c r="B142" s="252"/>
      <c r="C142" s="252"/>
      <c r="D142" s="252"/>
      <c r="E142" s="270"/>
      <c r="F142" s="253"/>
      <c r="G142" s="361">
        <v>50522.6</v>
      </c>
      <c r="H142" s="95"/>
      <c r="I142" s="95"/>
      <c r="J142" s="361">
        <f t="shared" si="12"/>
        <v>50522.6</v>
      </c>
    </row>
    <row r="143" spans="1:10" ht="73.5" customHeight="1">
      <c r="A143" s="333" t="s">
        <v>308</v>
      </c>
      <c r="B143" s="172">
        <v>300</v>
      </c>
      <c r="C143" s="44" t="s">
        <v>2</v>
      </c>
      <c r="D143" s="44" t="s">
        <v>69</v>
      </c>
      <c r="E143" s="271" t="s">
        <v>309</v>
      </c>
      <c r="F143" s="253"/>
      <c r="G143" s="128">
        <f>G144</f>
        <v>952380</v>
      </c>
      <c r="H143" s="128">
        <f>H144</f>
        <v>0</v>
      </c>
      <c r="I143" s="128">
        <f>I144</f>
        <v>0</v>
      </c>
      <c r="J143" s="128">
        <f>J144</f>
        <v>952380</v>
      </c>
    </row>
    <row r="144" spans="1:10" ht="24.75" customHeight="1">
      <c r="A144" s="53" t="s">
        <v>85</v>
      </c>
      <c r="B144" s="172">
        <v>300</v>
      </c>
      <c r="C144" s="44" t="s">
        <v>2</v>
      </c>
      <c r="D144" s="44" t="s">
        <v>69</v>
      </c>
      <c r="E144" s="271" t="s">
        <v>309</v>
      </c>
      <c r="F144" s="167">
        <v>200</v>
      </c>
      <c r="G144" s="95">
        <f>G145</f>
        <v>952380</v>
      </c>
      <c r="H144" s="95"/>
      <c r="I144" s="95"/>
      <c r="J144" s="95">
        <f>G144+I144</f>
        <v>952380</v>
      </c>
    </row>
    <row r="145" spans="1:10" ht="34.5" customHeight="1">
      <c r="A145" s="363" t="s">
        <v>310</v>
      </c>
      <c r="B145" s="252"/>
      <c r="C145" s="252"/>
      <c r="D145" s="252"/>
      <c r="E145" s="270"/>
      <c r="F145" s="253"/>
      <c r="G145" s="95">
        <f>G146+G147+G148+G149</f>
        <v>952380</v>
      </c>
      <c r="H145" s="95">
        <f>H146+H147+H148+H149</f>
        <v>0</v>
      </c>
      <c r="I145" s="95">
        <f>I146+I147+I148+I149</f>
        <v>0</v>
      </c>
      <c r="J145" s="95">
        <f>J146+J147+J148+J149</f>
        <v>952380</v>
      </c>
    </row>
    <row r="146" spans="1:10" ht="18" customHeight="1">
      <c r="A146" s="272" t="s">
        <v>305</v>
      </c>
      <c r="B146" s="252"/>
      <c r="C146" s="252"/>
      <c r="D146" s="252"/>
      <c r="E146" s="270"/>
      <c r="F146" s="253"/>
      <c r="G146" s="361">
        <v>809523</v>
      </c>
      <c r="H146" s="95"/>
      <c r="I146" s="95"/>
      <c r="J146" s="361">
        <f>G146+I146</f>
        <v>809523</v>
      </c>
    </row>
    <row r="147" spans="1:10" ht="16.5" customHeight="1">
      <c r="A147" s="272" t="s">
        <v>306</v>
      </c>
      <c r="B147" s="252"/>
      <c r="C147" s="252"/>
      <c r="D147" s="252"/>
      <c r="E147" s="270"/>
      <c r="F147" s="253"/>
      <c r="G147" s="361">
        <v>76190.4</v>
      </c>
      <c r="H147" s="95"/>
      <c r="I147" s="95"/>
      <c r="J147" s="361">
        <f>G147+I147</f>
        <v>76190.4</v>
      </c>
    </row>
    <row r="148" spans="1:10" ht="18" customHeight="1">
      <c r="A148" s="271" t="s">
        <v>307</v>
      </c>
      <c r="B148" s="252"/>
      <c r="C148" s="252"/>
      <c r="D148" s="252"/>
      <c r="E148" s="270"/>
      <c r="F148" s="253"/>
      <c r="G148" s="361">
        <v>19047.6</v>
      </c>
      <c r="H148" s="95"/>
      <c r="I148" s="95"/>
      <c r="J148" s="361">
        <f>G148+I148</f>
        <v>19047.6</v>
      </c>
    </row>
    <row r="149" spans="1:10" ht="18" customHeight="1">
      <c r="A149" s="271" t="s">
        <v>314</v>
      </c>
      <c r="B149" s="252"/>
      <c r="C149" s="252"/>
      <c r="D149" s="252"/>
      <c r="E149" s="270"/>
      <c r="F149" s="253"/>
      <c r="G149" s="361">
        <v>47619</v>
      </c>
      <c r="H149" s="95"/>
      <c r="I149" s="95"/>
      <c r="J149" s="361">
        <f>G149+I149</f>
        <v>47619</v>
      </c>
    </row>
    <row r="150" spans="1:10" ht="18.75" customHeight="1">
      <c r="A150" s="365" t="s">
        <v>311</v>
      </c>
      <c r="B150" s="172">
        <v>300</v>
      </c>
      <c r="C150" s="44" t="s">
        <v>2</v>
      </c>
      <c r="D150" s="44" t="s">
        <v>69</v>
      </c>
      <c r="E150" s="271">
        <v>1820190150</v>
      </c>
      <c r="F150" s="253"/>
      <c r="G150" s="128">
        <f>G151</f>
        <v>38078.94</v>
      </c>
      <c r="H150" s="128">
        <f>H151</f>
        <v>0</v>
      </c>
      <c r="I150" s="128">
        <f>I151</f>
        <v>0</v>
      </c>
      <c r="J150" s="128">
        <f>J151</f>
        <v>38078.94</v>
      </c>
    </row>
    <row r="151" spans="1:10" ht="30" customHeight="1">
      <c r="A151" s="53" t="s">
        <v>85</v>
      </c>
      <c r="B151" s="172">
        <v>300</v>
      </c>
      <c r="C151" s="44" t="s">
        <v>2</v>
      </c>
      <c r="D151" s="44" t="s">
        <v>69</v>
      </c>
      <c r="E151" s="271">
        <v>1820190150</v>
      </c>
      <c r="F151" s="167">
        <v>200</v>
      </c>
      <c r="G151" s="95">
        <v>38078.94</v>
      </c>
      <c r="H151" s="95"/>
      <c r="I151" s="95"/>
      <c r="J151" s="95">
        <f>G151+I151</f>
        <v>38078.94</v>
      </c>
    </row>
    <row r="152" spans="1:10" ht="72.75" customHeight="1">
      <c r="A152" s="41" t="s">
        <v>312</v>
      </c>
      <c r="B152" s="172">
        <v>300</v>
      </c>
      <c r="C152" s="44" t="s">
        <v>2</v>
      </c>
      <c r="D152" s="44" t="s">
        <v>69</v>
      </c>
      <c r="E152" s="426" t="s">
        <v>343</v>
      </c>
      <c r="F152" s="253"/>
      <c r="G152" s="128">
        <f>G153</f>
        <v>714939.7499999999</v>
      </c>
      <c r="H152" s="128">
        <f>H153</f>
        <v>0</v>
      </c>
      <c r="I152" s="128">
        <f>I153</f>
        <v>0</v>
      </c>
      <c r="J152" s="128">
        <f>J153</f>
        <v>714939.7499999999</v>
      </c>
    </row>
    <row r="153" spans="1:10" ht="24.75" customHeight="1">
      <c r="A153" s="53" t="s">
        <v>85</v>
      </c>
      <c r="B153" s="172">
        <v>300</v>
      </c>
      <c r="C153" s="44" t="s">
        <v>2</v>
      </c>
      <c r="D153" s="44" t="s">
        <v>69</v>
      </c>
      <c r="E153" s="272" t="s">
        <v>343</v>
      </c>
      <c r="F153" s="167">
        <v>200</v>
      </c>
      <c r="G153" s="95">
        <f>G154+G155+G156</f>
        <v>714939.7499999999</v>
      </c>
      <c r="H153" s="95">
        <f>H154+H155+H156</f>
        <v>0</v>
      </c>
      <c r="I153" s="95">
        <f>I154+I155+I156</f>
        <v>0</v>
      </c>
      <c r="J153" s="95">
        <f>J154+J155+J156</f>
        <v>714939.7499999999</v>
      </c>
    </row>
    <row r="154" spans="1:10" ht="15" customHeight="1">
      <c r="A154" s="364" t="s">
        <v>313</v>
      </c>
      <c r="B154" s="172"/>
      <c r="C154" s="44"/>
      <c r="D154" s="44"/>
      <c r="E154" s="270"/>
      <c r="F154" s="253"/>
      <c r="G154" s="361">
        <v>662453.35</v>
      </c>
      <c r="H154" s="95"/>
      <c r="I154" s="95"/>
      <c r="J154" s="95">
        <f>G154+I154</f>
        <v>662453.35</v>
      </c>
    </row>
    <row r="155" spans="1:10" ht="15.75" customHeight="1">
      <c r="A155" s="364" t="s">
        <v>305</v>
      </c>
      <c r="B155" s="172"/>
      <c r="C155" s="44"/>
      <c r="D155" s="44"/>
      <c r="E155" s="270"/>
      <c r="F155" s="253"/>
      <c r="G155" s="361">
        <v>49862.08</v>
      </c>
      <c r="H155" s="95"/>
      <c r="I155" s="95"/>
      <c r="J155" s="95">
        <f>G155+I155</f>
        <v>49862.08</v>
      </c>
    </row>
    <row r="156" spans="1:10" ht="16.5" customHeight="1">
      <c r="A156" s="364" t="s">
        <v>306</v>
      </c>
      <c r="B156" s="172"/>
      <c r="C156" s="44"/>
      <c r="D156" s="44"/>
      <c r="E156" s="270"/>
      <c r="F156" s="253"/>
      <c r="G156" s="361">
        <v>2624.32</v>
      </c>
      <c r="H156" s="95"/>
      <c r="I156" s="95"/>
      <c r="J156" s="95">
        <f>G156+I156</f>
        <v>2624.32</v>
      </c>
    </row>
    <row r="157" spans="1:10" ht="24.75" customHeight="1">
      <c r="A157" s="145" t="s">
        <v>89</v>
      </c>
      <c r="B157" s="163">
        <v>300</v>
      </c>
      <c r="C157" s="135" t="s">
        <v>2</v>
      </c>
      <c r="D157" s="135" t="s">
        <v>2</v>
      </c>
      <c r="E157" s="164"/>
      <c r="F157" s="141"/>
      <c r="G157" s="137">
        <f>G158+G165+G169+G163</f>
        <v>183788635.16</v>
      </c>
      <c r="H157" s="137">
        <f>H158+H165+H169+H163</f>
        <v>0</v>
      </c>
      <c r="I157" s="137">
        <f>I158+I165+I169+I163</f>
        <v>0</v>
      </c>
      <c r="J157" s="137">
        <f>J158+J165+J169+J163</f>
        <v>183788635.16</v>
      </c>
    </row>
    <row r="158" spans="1:10" ht="53.25" customHeight="1">
      <c r="A158" s="51" t="s">
        <v>133</v>
      </c>
      <c r="B158" s="172">
        <v>300</v>
      </c>
      <c r="C158" s="44" t="s">
        <v>2</v>
      </c>
      <c r="D158" s="44" t="s">
        <v>2</v>
      </c>
      <c r="E158" s="272" t="s">
        <v>225</v>
      </c>
      <c r="F158" s="75"/>
      <c r="G158" s="128">
        <f>G159</f>
        <v>3878133</v>
      </c>
      <c r="H158" s="128">
        <f>H159</f>
        <v>0</v>
      </c>
      <c r="I158" s="128">
        <f>I159</f>
        <v>0</v>
      </c>
      <c r="J158" s="128">
        <f aca="true" t="shared" si="13" ref="J158:J164">G158+I158</f>
        <v>3878133</v>
      </c>
    </row>
    <row r="159" spans="1:10" ht="26.25" customHeight="1">
      <c r="A159" s="130" t="s">
        <v>142</v>
      </c>
      <c r="B159" s="172"/>
      <c r="C159" s="44"/>
      <c r="D159" s="44"/>
      <c r="E159" s="272"/>
      <c r="F159" s="75"/>
      <c r="G159" s="128">
        <f>G160+G161+G162</f>
        <v>3878133</v>
      </c>
      <c r="H159" s="128">
        <f>H160+H161+H162</f>
        <v>0</v>
      </c>
      <c r="I159" s="128">
        <f>I160+I161+I162</f>
        <v>0</v>
      </c>
      <c r="J159" s="128">
        <f t="shared" si="13"/>
        <v>3878133</v>
      </c>
    </row>
    <row r="160" spans="1:10" ht="63.75" customHeight="1">
      <c r="A160" s="53" t="s">
        <v>134</v>
      </c>
      <c r="B160" s="172">
        <v>300</v>
      </c>
      <c r="C160" s="44" t="s">
        <v>2</v>
      </c>
      <c r="D160" s="44" t="s">
        <v>2</v>
      </c>
      <c r="E160" s="272" t="s">
        <v>225</v>
      </c>
      <c r="F160" s="49">
        <v>100</v>
      </c>
      <c r="G160" s="95">
        <v>3224011</v>
      </c>
      <c r="H160" s="255"/>
      <c r="I160" s="59"/>
      <c r="J160" s="59">
        <f t="shared" si="13"/>
        <v>3224011</v>
      </c>
    </row>
    <row r="161" spans="1:10" ht="26.25" customHeight="1">
      <c r="A161" s="53" t="s">
        <v>85</v>
      </c>
      <c r="B161" s="172">
        <v>300</v>
      </c>
      <c r="C161" s="44" t="s">
        <v>2</v>
      </c>
      <c r="D161" s="44" t="s">
        <v>2</v>
      </c>
      <c r="E161" s="272" t="s">
        <v>225</v>
      </c>
      <c r="F161" s="49">
        <v>200</v>
      </c>
      <c r="G161" s="95">
        <v>652000</v>
      </c>
      <c r="H161" s="255"/>
      <c r="I161" s="59"/>
      <c r="J161" s="59">
        <f t="shared" si="13"/>
        <v>652000</v>
      </c>
    </row>
    <row r="162" spans="1:10" ht="15.75" customHeight="1">
      <c r="A162" s="51" t="s">
        <v>83</v>
      </c>
      <c r="B162" s="172">
        <v>300</v>
      </c>
      <c r="C162" s="44" t="s">
        <v>2</v>
      </c>
      <c r="D162" s="44" t="s">
        <v>2</v>
      </c>
      <c r="E162" s="272" t="s">
        <v>225</v>
      </c>
      <c r="F162" s="49">
        <v>800</v>
      </c>
      <c r="G162" s="95">
        <v>2122</v>
      </c>
      <c r="H162" s="255"/>
      <c r="I162" s="255"/>
      <c r="J162" s="59">
        <f t="shared" si="13"/>
        <v>2122</v>
      </c>
    </row>
    <row r="163" spans="1:10" ht="170.25" customHeight="1">
      <c r="A163" s="51" t="s">
        <v>372</v>
      </c>
      <c r="B163" s="172">
        <v>300</v>
      </c>
      <c r="C163" s="44" t="s">
        <v>2</v>
      </c>
      <c r="D163" s="44" t="s">
        <v>2</v>
      </c>
      <c r="E163" s="272">
        <v>4000090250</v>
      </c>
      <c r="F163" s="49"/>
      <c r="G163" s="114">
        <f>G164</f>
        <v>3613732.16</v>
      </c>
      <c r="H163" s="256"/>
      <c r="I163" s="114"/>
      <c r="J163" s="114">
        <f t="shared" si="13"/>
        <v>3613732.16</v>
      </c>
    </row>
    <row r="164" spans="1:10" ht="15.75" customHeight="1">
      <c r="A164" s="384" t="s">
        <v>360</v>
      </c>
      <c r="B164" s="172">
        <v>300</v>
      </c>
      <c r="C164" s="44" t="s">
        <v>2</v>
      </c>
      <c r="D164" s="44" t="s">
        <v>2</v>
      </c>
      <c r="E164" s="272">
        <v>4000090250</v>
      </c>
      <c r="F164" s="49">
        <v>500</v>
      </c>
      <c r="G164" s="59">
        <v>3613732.16</v>
      </c>
      <c r="H164" s="255"/>
      <c r="I164" s="59"/>
      <c r="J164" s="59">
        <f t="shared" si="13"/>
        <v>3613732.16</v>
      </c>
    </row>
    <row r="165" spans="1:10" ht="62.25" customHeight="1">
      <c r="A165" s="51" t="s">
        <v>315</v>
      </c>
      <c r="B165" s="172">
        <v>300</v>
      </c>
      <c r="C165" s="44" t="s">
        <v>2</v>
      </c>
      <c r="D165" s="44" t="s">
        <v>2</v>
      </c>
      <c r="E165" s="272" t="s">
        <v>316</v>
      </c>
      <c r="F165" s="49"/>
      <c r="G165" s="128">
        <f>G166</f>
        <v>174296770</v>
      </c>
      <c r="H165" s="128">
        <f>H166</f>
        <v>0</v>
      </c>
      <c r="I165" s="128">
        <f>I166</f>
        <v>0</v>
      </c>
      <c r="J165" s="128">
        <f>J166</f>
        <v>174296770</v>
      </c>
    </row>
    <row r="166" spans="1:10" ht="15.75" customHeight="1">
      <c r="A166" s="53" t="s">
        <v>317</v>
      </c>
      <c r="B166" s="172">
        <v>300</v>
      </c>
      <c r="C166" s="44" t="s">
        <v>2</v>
      </c>
      <c r="D166" s="44" t="s">
        <v>2</v>
      </c>
      <c r="E166" s="272" t="s">
        <v>316</v>
      </c>
      <c r="F166" s="49">
        <v>400</v>
      </c>
      <c r="G166" s="95">
        <f>G167+G168</f>
        <v>174296770</v>
      </c>
      <c r="H166" s="255"/>
      <c r="I166" s="255"/>
      <c r="J166" s="59">
        <f>G166+I166</f>
        <v>174296770</v>
      </c>
    </row>
    <row r="167" spans="1:13" ht="15.75" customHeight="1">
      <c r="A167" s="360" t="s">
        <v>295</v>
      </c>
      <c r="B167" s="172"/>
      <c r="C167" s="44"/>
      <c r="D167" s="44"/>
      <c r="E167" s="272"/>
      <c r="F167" s="49"/>
      <c r="G167" s="129">
        <v>174279348.48</v>
      </c>
      <c r="H167" s="255"/>
      <c r="I167" s="255"/>
      <c r="J167" s="59">
        <f>G167+I167</f>
        <v>174279348.48</v>
      </c>
      <c r="M167" s="249"/>
    </row>
    <row r="168" spans="1:13" ht="15.75" customHeight="1">
      <c r="A168" s="360" t="s">
        <v>296</v>
      </c>
      <c r="B168" s="172"/>
      <c r="C168" s="44"/>
      <c r="D168" s="44"/>
      <c r="E168" s="272"/>
      <c r="F168" s="49"/>
      <c r="G168" s="129">
        <v>17421.52</v>
      </c>
      <c r="H168" s="255"/>
      <c r="I168" s="255"/>
      <c r="J168" s="59">
        <f>G168+I168</f>
        <v>17421.52</v>
      </c>
      <c r="M168" s="249"/>
    </row>
    <row r="169" spans="1:13" ht="54.75" customHeight="1">
      <c r="A169" s="41" t="s">
        <v>318</v>
      </c>
      <c r="B169" s="172">
        <v>300</v>
      </c>
      <c r="C169" s="44" t="s">
        <v>2</v>
      </c>
      <c r="D169" s="44" t="s">
        <v>2</v>
      </c>
      <c r="E169" s="272" t="s">
        <v>319</v>
      </c>
      <c r="F169" s="49"/>
      <c r="G169" s="128">
        <f>G170</f>
        <v>2000000</v>
      </c>
      <c r="H169" s="256"/>
      <c r="I169" s="256"/>
      <c r="J169" s="114">
        <f>G169+I169</f>
        <v>2000000</v>
      </c>
      <c r="M169" s="249"/>
    </row>
    <row r="170" spans="1:10" ht="15.75" customHeight="1">
      <c r="A170" s="53" t="s">
        <v>85</v>
      </c>
      <c r="B170" s="172">
        <v>300</v>
      </c>
      <c r="C170" s="44" t="s">
        <v>2</v>
      </c>
      <c r="D170" s="44" t="s">
        <v>2</v>
      </c>
      <c r="E170" s="272" t="s">
        <v>319</v>
      </c>
      <c r="F170" s="49">
        <v>200</v>
      </c>
      <c r="G170" s="95">
        <v>2000000</v>
      </c>
      <c r="H170" s="255"/>
      <c r="I170" s="255"/>
      <c r="J170" s="59">
        <f>G170+I170</f>
        <v>2000000</v>
      </c>
    </row>
    <row r="171" spans="1:10" s="80" customFormat="1" ht="18.75" customHeight="1">
      <c r="A171" s="107" t="s">
        <v>61</v>
      </c>
      <c r="B171" s="161">
        <v>300</v>
      </c>
      <c r="C171" s="104" t="s">
        <v>62</v>
      </c>
      <c r="D171" s="116"/>
      <c r="E171" s="162" t="s">
        <v>74</v>
      </c>
      <c r="F171" s="106"/>
      <c r="G171" s="152">
        <f aca="true" t="shared" si="14" ref="G171:H174">G172</f>
        <v>21000</v>
      </c>
      <c r="H171" s="152">
        <f t="shared" si="14"/>
        <v>0</v>
      </c>
      <c r="I171" s="152"/>
      <c r="J171" s="152">
        <f aca="true" t="shared" si="15" ref="J171:J176">G171+I171</f>
        <v>21000</v>
      </c>
    </row>
    <row r="172" spans="1:10" ht="28.5" customHeight="1">
      <c r="A172" s="178" t="s">
        <v>3</v>
      </c>
      <c r="B172" s="163">
        <v>300</v>
      </c>
      <c r="C172" s="135" t="s">
        <v>62</v>
      </c>
      <c r="D172" s="135" t="s">
        <v>62</v>
      </c>
      <c r="E172" s="164" t="s">
        <v>74</v>
      </c>
      <c r="F172" s="136"/>
      <c r="G172" s="138">
        <f t="shared" si="14"/>
        <v>21000</v>
      </c>
      <c r="H172" s="138">
        <f t="shared" si="14"/>
        <v>0</v>
      </c>
      <c r="I172" s="138"/>
      <c r="J172" s="138">
        <f t="shared" si="15"/>
        <v>21000</v>
      </c>
    </row>
    <row r="173" spans="1:10" ht="30.75" customHeight="1">
      <c r="A173" s="51" t="s">
        <v>117</v>
      </c>
      <c r="B173" s="167">
        <v>300</v>
      </c>
      <c r="C173" s="49" t="s">
        <v>62</v>
      </c>
      <c r="D173" s="49" t="s">
        <v>62</v>
      </c>
      <c r="E173" s="271">
        <v>1020120100</v>
      </c>
      <c r="F173" s="72"/>
      <c r="G173" s="128">
        <f t="shared" si="14"/>
        <v>21000</v>
      </c>
      <c r="H173" s="128">
        <f t="shared" si="14"/>
        <v>0</v>
      </c>
      <c r="I173" s="128"/>
      <c r="J173" s="128">
        <f t="shared" si="15"/>
        <v>21000</v>
      </c>
    </row>
    <row r="174" spans="1:10" ht="25.5" customHeight="1">
      <c r="A174" s="53" t="s">
        <v>85</v>
      </c>
      <c r="B174" s="167">
        <v>300</v>
      </c>
      <c r="C174" s="49" t="s">
        <v>62</v>
      </c>
      <c r="D174" s="49" t="s">
        <v>62</v>
      </c>
      <c r="E174" s="271">
        <v>1020120100</v>
      </c>
      <c r="F174" s="49">
        <v>200</v>
      </c>
      <c r="G174" s="95">
        <f t="shared" si="14"/>
        <v>21000</v>
      </c>
      <c r="H174" s="95">
        <f t="shared" si="14"/>
        <v>0</v>
      </c>
      <c r="I174" s="95"/>
      <c r="J174" s="95">
        <f t="shared" si="15"/>
        <v>21000</v>
      </c>
    </row>
    <row r="175" spans="1:10" s="74" customFormat="1" ht="14.25" customHeight="1">
      <c r="A175" s="121" t="s">
        <v>87</v>
      </c>
      <c r="B175" s="167"/>
      <c r="C175" s="44"/>
      <c r="D175" s="44"/>
      <c r="E175" s="267"/>
      <c r="F175" s="49"/>
      <c r="G175" s="129">
        <v>21000</v>
      </c>
      <c r="H175" s="59"/>
      <c r="I175" s="59"/>
      <c r="J175" s="95">
        <f t="shared" si="15"/>
        <v>21000</v>
      </c>
    </row>
    <row r="176" spans="1:10" s="80" customFormat="1" ht="20.25" customHeight="1">
      <c r="A176" s="103" t="s">
        <v>64</v>
      </c>
      <c r="B176" s="161">
        <v>300</v>
      </c>
      <c r="C176" s="104" t="s">
        <v>65</v>
      </c>
      <c r="D176" s="105" t="s">
        <v>74</v>
      </c>
      <c r="E176" s="162"/>
      <c r="F176" s="106"/>
      <c r="G176" s="151">
        <f>G178+G182+G184+G186+G190+G192+G194+G198+G202+G206+G208</f>
        <v>24385178.8</v>
      </c>
      <c r="H176" s="151">
        <f>H178+H182+H184+H186+H190+H192+H194+H198+H202+H206+H208</f>
        <v>0</v>
      </c>
      <c r="I176" s="151">
        <f>I178+I182+I184+I186+I190+I192+I194+I198+I202+I206+I208</f>
        <v>383715.26</v>
      </c>
      <c r="J176" s="151">
        <f t="shared" si="15"/>
        <v>24768894.060000002</v>
      </c>
    </row>
    <row r="177" spans="1:10" ht="18" customHeight="1">
      <c r="A177" s="178" t="s">
        <v>66</v>
      </c>
      <c r="B177" s="179">
        <v>300</v>
      </c>
      <c r="C177" s="140" t="s">
        <v>65</v>
      </c>
      <c r="D177" s="140" t="s">
        <v>67</v>
      </c>
      <c r="E177" s="173"/>
      <c r="F177" s="141"/>
      <c r="G177" s="137"/>
      <c r="H177" s="137"/>
      <c r="I177" s="137"/>
      <c r="J177" s="394">
        <f aca="true" t="shared" si="16" ref="J177:J209">G177+I177</f>
        <v>0</v>
      </c>
    </row>
    <row r="178" spans="1:10" ht="54.75" customHeight="1">
      <c r="A178" s="283" t="s">
        <v>144</v>
      </c>
      <c r="B178" s="180">
        <v>300</v>
      </c>
      <c r="C178" s="181" t="s">
        <v>65</v>
      </c>
      <c r="D178" s="181" t="s">
        <v>67</v>
      </c>
      <c r="E178" s="275" t="s">
        <v>235</v>
      </c>
      <c r="F178" s="154"/>
      <c r="G178" s="128">
        <f>G179+G180+G181</f>
        <v>5321696.8</v>
      </c>
      <c r="H178" s="128">
        <f>H179+H180+H181</f>
        <v>0</v>
      </c>
      <c r="I178" s="128">
        <f>I179+I180+I181</f>
        <v>80274.08</v>
      </c>
      <c r="J178" s="114">
        <f t="shared" si="16"/>
        <v>5401970.88</v>
      </c>
    </row>
    <row r="179" spans="1:10" ht="65.25" customHeight="1">
      <c r="A179" s="53" t="s">
        <v>90</v>
      </c>
      <c r="B179" s="167">
        <v>300</v>
      </c>
      <c r="C179" s="44" t="s">
        <v>65</v>
      </c>
      <c r="D179" s="44" t="s">
        <v>67</v>
      </c>
      <c r="E179" s="274" t="s">
        <v>235</v>
      </c>
      <c r="F179" s="49">
        <v>100</v>
      </c>
      <c r="G179" s="95">
        <v>4347839.6</v>
      </c>
      <c r="H179" s="59"/>
      <c r="I179" s="59">
        <v>55274.08</v>
      </c>
      <c r="J179" s="94">
        <f t="shared" si="16"/>
        <v>4403113.68</v>
      </c>
    </row>
    <row r="180" spans="1:10" ht="38.25" customHeight="1">
      <c r="A180" s="53" t="s">
        <v>82</v>
      </c>
      <c r="B180" s="167">
        <v>300</v>
      </c>
      <c r="C180" s="44" t="s">
        <v>65</v>
      </c>
      <c r="D180" s="44" t="s">
        <v>67</v>
      </c>
      <c r="E180" s="274" t="s">
        <v>235</v>
      </c>
      <c r="F180" s="49">
        <v>200</v>
      </c>
      <c r="G180" s="95">
        <v>973857.2</v>
      </c>
      <c r="H180" s="59"/>
      <c r="I180" s="59">
        <v>25000</v>
      </c>
      <c r="J180" s="94">
        <f t="shared" si="16"/>
        <v>998857.2</v>
      </c>
    </row>
    <row r="181" spans="1:10" ht="14.25" customHeight="1">
      <c r="A181" s="51" t="s">
        <v>83</v>
      </c>
      <c r="B181" s="167">
        <v>300</v>
      </c>
      <c r="C181" s="44" t="s">
        <v>65</v>
      </c>
      <c r="D181" s="44" t="s">
        <v>67</v>
      </c>
      <c r="E181" s="274" t="s">
        <v>235</v>
      </c>
      <c r="F181" s="49">
        <v>800</v>
      </c>
      <c r="G181" s="254"/>
      <c r="H181" s="234"/>
      <c r="I181" s="234"/>
      <c r="J181" s="94">
        <f t="shared" si="16"/>
        <v>0</v>
      </c>
    </row>
    <row r="182" spans="1:10" ht="72" customHeight="1">
      <c r="A182" s="283" t="s">
        <v>320</v>
      </c>
      <c r="B182" s="180">
        <v>300</v>
      </c>
      <c r="C182" s="181" t="s">
        <v>65</v>
      </c>
      <c r="D182" s="181" t="s">
        <v>67</v>
      </c>
      <c r="E182" s="275" t="s">
        <v>321</v>
      </c>
      <c r="F182" s="154"/>
      <c r="G182" s="128">
        <f>G183</f>
        <v>773844.15</v>
      </c>
      <c r="H182" s="256"/>
      <c r="I182" s="256"/>
      <c r="J182" s="114">
        <f t="shared" si="16"/>
        <v>773844.15</v>
      </c>
    </row>
    <row r="183" spans="1:10" ht="14.25" customHeight="1">
      <c r="A183" s="53" t="s">
        <v>90</v>
      </c>
      <c r="B183" s="167">
        <v>300</v>
      </c>
      <c r="C183" s="44" t="s">
        <v>65</v>
      </c>
      <c r="D183" s="44" t="s">
        <v>67</v>
      </c>
      <c r="E183" s="274" t="s">
        <v>321</v>
      </c>
      <c r="F183" s="92">
        <v>100</v>
      </c>
      <c r="G183" s="127">
        <v>773844.15</v>
      </c>
      <c r="H183" s="234"/>
      <c r="I183" s="234"/>
      <c r="J183" s="94">
        <f t="shared" si="16"/>
        <v>773844.15</v>
      </c>
    </row>
    <row r="184" spans="1:10" ht="68.25" customHeight="1">
      <c r="A184" s="283" t="s">
        <v>322</v>
      </c>
      <c r="B184" s="180">
        <v>300</v>
      </c>
      <c r="C184" s="181" t="s">
        <v>65</v>
      </c>
      <c r="D184" s="181" t="s">
        <v>67</v>
      </c>
      <c r="E184" s="275" t="s">
        <v>323</v>
      </c>
      <c r="F184" s="154"/>
      <c r="G184" s="128">
        <f>G185</f>
        <v>40728.74</v>
      </c>
      <c r="H184" s="256"/>
      <c r="I184" s="256"/>
      <c r="J184" s="114">
        <f t="shared" si="16"/>
        <v>40728.74</v>
      </c>
    </row>
    <row r="185" spans="1:10" ht="14.25" customHeight="1">
      <c r="A185" s="53" t="s">
        <v>90</v>
      </c>
      <c r="B185" s="167">
        <v>300</v>
      </c>
      <c r="C185" s="44" t="s">
        <v>65</v>
      </c>
      <c r="D185" s="44" t="s">
        <v>67</v>
      </c>
      <c r="E185" s="274" t="s">
        <v>323</v>
      </c>
      <c r="F185" s="49">
        <v>100</v>
      </c>
      <c r="G185" s="127">
        <v>40728.74</v>
      </c>
      <c r="H185" s="234"/>
      <c r="I185" s="234"/>
      <c r="J185" s="94">
        <f t="shared" si="16"/>
        <v>40728.74</v>
      </c>
    </row>
    <row r="186" spans="1:10" ht="42" customHeight="1">
      <c r="A186" s="283" t="s">
        <v>145</v>
      </c>
      <c r="B186" s="180">
        <v>300</v>
      </c>
      <c r="C186" s="181" t="s">
        <v>65</v>
      </c>
      <c r="D186" s="181" t="s">
        <v>67</v>
      </c>
      <c r="E186" s="275" t="s">
        <v>234</v>
      </c>
      <c r="F186" s="154"/>
      <c r="G186" s="115">
        <f>G187+G188+G189</f>
        <v>5973755.41</v>
      </c>
      <c r="H186" s="115">
        <f>H187+H188+H189</f>
        <v>0</v>
      </c>
      <c r="I186" s="115">
        <f>I187+I188+I189</f>
        <v>86649.14</v>
      </c>
      <c r="J186" s="114">
        <f t="shared" si="16"/>
        <v>6060404.55</v>
      </c>
    </row>
    <row r="187" spans="1:10" ht="39" customHeight="1">
      <c r="A187" s="53" t="s">
        <v>90</v>
      </c>
      <c r="B187" s="167">
        <v>300</v>
      </c>
      <c r="C187" s="44" t="s">
        <v>65</v>
      </c>
      <c r="D187" s="44" t="s">
        <v>67</v>
      </c>
      <c r="E187" s="274" t="s">
        <v>234</v>
      </c>
      <c r="F187" s="49">
        <v>100</v>
      </c>
      <c r="G187" s="95">
        <v>4591737.41</v>
      </c>
      <c r="H187" s="255"/>
      <c r="I187" s="59">
        <v>86649.14</v>
      </c>
      <c r="J187" s="94">
        <f t="shared" si="16"/>
        <v>4678386.55</v>
      </c>
    </row>
    <row r="188" spans="1:10" ht="42" customHeight="1">
      <c r="A188" s="53" t="s">
        <v>82</v>
      </c>
      <c r="B188" s="167">
        <v>300</v>
      </c>
      <c r="C188" s="44" t="s">
        <v>65</v>
      </c>
      <c r="D188" s="44" t="s">
        <v>67</v>
      </c>
      <c r="E188" s="274" t="s">
        <v>234</v>
      </c>
      <c r="F188" s="49">
        <v>200</v>
      </c>
      <c r="G188" s="95">
        <v>1354591</v>
      </c>
      <c r="H188" s="255"/>
      <c r="I188" s="255"/>
      <c r="J188" s="94">
        <f t="shared" si="16"/>
        <v>1354591</v>
      </c>
    </row>
    <row r="189" spans="1:10" ht="20.25" customHeight="1">
      <c r="A189" s="51" t="s">
        <v>83</v>
      </c>
      <c r="B189" s="167">
        <v>300</v>
      </c>
      <c r="C189" s="44" t="s">
        <v>65</v>
      </c>
      <c r="D189" s="44" t="s">
        <v>67</v>
      </c>
      <c r="E189" s="274" t="s">
        <v>234</v>
      </c>
      <c r="F189" s="49">
        <v>800</v>
      </c>
      <c r="G189" s="127">
        <v>27427</v>
      </c>
      <c r="H189" s="257"/>
      <c r="I189" s="257"/>
      <c r="J189" s="94">
        <f t="shared" si="16"/>
        <v>27427</v>
      </c>
    </row>
    <row r="190" spans="1:10" ht="75" customHeight="1">
      <c r="A190" s="283" t="s">
        <v>320</v>
      </c>
      <c r="B190" s="180">
        <v>300</v>
      </c>
      <c r="C190" s="181" t="s">
        <v>65</v>
      </c>
      <c r="D190" s="181" t="s">
        <v>67</v>
      </c>
      <c r="E190" s="275" t="s">
        <v>324</v>
      </c>
      <c r="F190" s="154"/>
      <c r="G190" s="128">
        <f>G191</f>
        <v>2321532.44</v>
      </c>
      <c r="H190" s="368"/>
      <c r="I190" s="368"/>
      <c r="J190" s="114">
        <f t="shared" si="16"/>
        <v>2321532.44</v>
      </c>
    </row>
    <row r="191" spans="1:10" ht="66" customHeight="1">
      <c r="A191" s="53" t="s">
        <v>90</v>
      </c>
      <c r="B191" s="167">
        <v>300</v>
      </c>
      <c r="C191" s="44" t="s">
        <v>65</v>
      </c>
      <c r="D191" s="44" t="s">
        <v>67</v>
      </c>
      <c r="E191" s="274" t="s">
        <v>324</v>
      </c>
      <c r="F191" s="49">
        <v>100</v>
      </c>
      <c r="G191" s="127">
        <v>2321532.44</v>
      </c>
      <c r="H191" s="257"/>
      <c r="I191" s="257"/>
      <c r="J191" s="94">
        <f t="shared" si="16"/>
        <v>2321532.44</v>
      </c>
    </row>
    <row r="192" spans="1:10" ht="69.75" customHeight="1">
      <c r="A192" s="283" t="s">
        <v>322</v>
      </c>
      <c r="B192" s="180">
        <v>300</v>
      </c>
      <c r="C192" s="181" t="s">
        <v>65</v>
      </c>
      <c r="D192" s="181" t="s">
        <v>67</v>
      </c>
      <c r="E192" s="275" t="s">
        <v>325</v>
      </c>
      <c r="F192" s="154"/>
      <c r="G192" s="128">
        <f>G193</f>
        <v>122186.22</v>
      </c>
      <c r="H192" s="368"/>
      <c r="I192" s="368"/>
      <c r="J192" s="114">
        <f t="shared" si="16"/>
        <v>122186.22</v>
      </c>
    </row>
    <row r="193" spans="1:10" ht="68.25" customHeight="1">
      <c r="A193" s="53" t="s">
        <v>90</v>
      </c>
      <c r="B193" s="167">
        <v>300</v>
      </c>
      <c r="C193" s="44" t="s">
        <v>65</v>
      </c>
      <c r="D193" s="44" t="s">
        <v>67</v>
      </c>
      <c r="E193" s="274" t="s">
        <v>325</v>
      </c>
      <c r="F193" s="49">
        <v>100</v>
      </c>
      <c r="G193" s="127">
        <v>122186.22</v>
      </c>
      <c r="H193" s="257"/>
      <c r="I193" s="257"/>
      <c r="J193" s="94">
        <f t="shared" si="16"/>
        <v>122186.22</v>
      </c>
    </row>
    <row r="194" spans="1:10" ht="36.75" customHeight="1">
      <c r="A194" s="366" t="s">
        <v>326</v>
      </c>
      <c r="B194" s="180">
        <v>300</v>
      </c>
      <c r="C194" s="181" t="s">
        <v>65</v>
      </c>
      <c r="D194" s="181" t="s">
        <v>67</v>
      </c>
      <c r="E194" s="275" t="s">
        <v>327</v>
      </c>
      <c r="F194" s="154"/>
      <c r="G194" s="128">
        <f>G195</f>
        <v>35902</v>
      </c>
      <c r="H194" s="368"/>
      <c r="I194" s="368"/>
      <c r="J194" s="114">
        <f t="shared" si="16"/>
        <v>35902</v>
      </c>
    </row>
    <row r="195" spans="1:10" ht="26.25" customHeight="1">
      <c r="A195" s="233" t="s">
        <v>85</v>
      </c>
      <c r="B195" s="167">
        <v>300</v>
      </c>
      <c r="C195" s="44" t="s">
        <v>65</v>
      </c>
      <c r="D195" s="44" t="s">
        <v>67</v>
      </c>
      <c r="E195" s="274" t="s">
        <v>327</v>
      </c>
      <c r="F195" s="49">
        <v>200</v>
      </c>
      <c r="G195" s="127">
        <v>35902</v>
      </c>
      <c r="H195" s="257"/>
      <c r="I195" s="257"/>
      <c r="J195" s="94">
        <f t="shared" si="16"/>
        <v>35902</v>
      </c>
    </row>
    <row r="196" spans="1:10" ht="16.5" customHeight="1">
      <c r="A196" s="360" t="s">
        <v>295</v>
      </c>
      <c r="B196" s="167"/>
      <c r="C196" s="44"/>
      <c r="D196" s="44"/>
      <c r="E196" s="274"/>
      <c r="F196" s="49"/>
      <c r="G196" s="367">
        <v>34106</v>
      </c>
      <c r="H196" s="257"/>
      <c r="I196" s="257"/>
      <c r="J196" s="94">
        <f t="shared" si="16"/>
        <v>34106</v>
      </c>
    </row>
    <row r="197" spans="1:10" ht="20.25" customHeight="1">
      <c r="A197" s="360" t="s">
        <v>296</v>
      </c>
      <c r="B197" s="167"/>
      <c r="C197" s="44"/>
      <c r="D197" s="44"/>
      <c r="E197" s="274"/>
      <c r="F197" s="49"/>
      <c r="G197" s="367">
        <v>1796</v>
      </c>
      <c r="H197" s="257"/>
      <c r="I197" s="257"/>
      <c r="J197" s="94">
        <f t="shared" si="16"/>
        <v>1796</v>
      </c>
    </row>
    <row r="198" spans="1:10" ht="74.25" customHeight="1">
      <c r="A198" s="156" t="s">
        <v>236</v>
      </c>
      <c r="B198" s="180">
        <v>300</v>
      </c>
      <c r="C198" s="181" t="s">
        <v>65</v>
      </c>
      <c r="D198" s="181" t="s">
        <v>67</v>
      </c>
      <c r="E198" s="275" t="s">
        <v>237</v>
      </c>
      <c r="F198" s="182"/>
      <c r="G198" s="114">
        <f>G199</f>
        <v>487600</v>
      </c>
      <c r="H198" s="114">
        <f>H199</f>
        <v>0</v>
      </c>
      <c r="I198" s="114"/>
      <c r="J198" s="114">
        <f t="shared" si="16"/>
        <v>487600</v>
      </c>
    </row>
    <row r="199" spans="1:10" s="90" customFormat="1" ht="18" customHeight="1">
      <c r="A199" s="231" t="s">
        <v>0</v>
      </c>
      <c r="B199" s="166"/>
      <c r="C199" s="91"/>
      <c r="D199" s="91"/>
      <c r="E199" s="274"/>
      <c r="F199" s="232"/>
      <c r="G199" s="94">
        <f>G200+G201</f>
        <v>487600</v>
      </c>
      <c r="H199" s="94">
        <f>H200</f>
        <v>0</v>
      </c>
      <c r="I199" s="94"/>
      <c r="J199" s="94">
        <f t="shared" si="16"/>
        <v>487600</v>
      </c>
    </row>
    <row r="200" spans="1:10" s="90" customFormat="1" ht="76.5" customHeight="1">
      <c r="A200" s="233" t="s">
        <v>90</v>
      </c>
      <c r="B200" s="166">
        <v>300</v>
      </c>
      <c r="C200" s="91" t="s">
        <v>65</v>
      </c>
      <c r="D200" s="91" t="s">
        <v>67</v>
      </c>
      <c r="E200" s="274" t="s">
        <v>237</v>
      </c>
      <c r="F200" s="92">
        <v>100</v>
      </c>
      <c r="G200" s="127">
        <v>475985.16</v>
      </c>
      <c r="H200" s="94"/>
      <c r="I200" s="94"/>
      <c r="J200" s="94">
        <f t="shared" si="16"/>
        <v>475985.16</v>
      </c>
    </row>
    <row r="201" spans="1:10" s="90" customFormat="1" ht="30" customHeight="1">
      <c r="A201" s="233" t="s">
        <v>85</v>
      </c>
      <c r="B201" s="166">
        <v>300</v>
      </c>
      <c r="C201" s="91" t="s">
        <v>65</v>
      </c>
      <c r="D201" s="91" t="s">
        <v>67</v>
      </c>
      <c r="E201" s="274" t="s">
        <v>237</v>
      </c>
      <c r="F201" s="92">
        <v>200</v>
      </c>
      <c r="G201" s="127">
        <v>11614.84</v>
      </c>
      <c r="H201" s="234"/>
      <c r="I201" s="234"/>
      <c r="J201" s="94">
        <f t="shared" si="16"/>
        <v>11614.84</v>
      </c>
    </row>
    <row r="202" spans="1:12" ht="39.75" customHeight="1">
      <c r="A202" s="283" t="s">
        <v>146</v>
      </c>
      <c r="B202" s="180">
        <v>300</v>
      </c>
      <c r="C202" s="181" t="s">
        <v>65</v>
      </c>
      <c r="D202" s="181" t="s">
        <v>67</v>
      </c>
      <c r="E202" s="275" t="s">
        <v>233</v>
      </c>
      <c r="F202" s="154"/>
      <c r="G202" s="114">
        <f>G203+G204+G205</f>
        <v>7067857.59</v>
      </c>
      <c r="H202" s="114">
        <f>H203+H204+H205</f>
        <v>0</v>
      </c>
      <c r="I202" s="114">
        <f>I203+I204+I205</f>
        <v>216792.03999999998</v>
      </c>
      <c r="J202" s="114">
        <f t="shared" si="16"/>
        <v>7284649.63</v>
      </c>
      <c r="L202" s="249"/>
    </row>
    <row r="203" spans="1:10" ht="80.25" customHeight="1">
      <c r="A203" s="53" t="s">
        <v>90</v>
      </c>
      <c r="B203" s="167">
        <v>300</v>
      </c>
      <c r="C203" s="44" t="s">
        <v>65</v>
      </c>
      <c r="D203" s="44" t="s">
        <v>67</v>
      </c>
      <c r="E203" s="274" t="s">
        <v>233</v>
      </c>
      <c r="F203" s="49">
        <v>100</v>
      </c>
      <c r="G203" s="95">
        <v>5076387.59</v>
      </c>
      <c r="H203" s="255"/>
      <c r="I203" s="59">
        <v>92446.04</v>
      </c>
      <c r="J203" s="94">
        <f t="shared" si="16"/>
        <v>5168833.63</v>
      </c>
    </row>
    <row r="204" spans="1:10" ht="40.5" customHeight="1">
      <c r="A204" s="53" t="s">
        <v>82</v>
      </c>
      <c r="B204" s="167">
        <v>300</v>
      </c>
      <c r="C204" s="44" t="s">
        <v>65</v>
      </c>
      <c r="D204" s="44" t="s">
        <v>67</v>
      </c>
      <c r="E204" s="274" t="s">
        <v>233</v>
      </c>
      <c r="F204" s="49">
        <v>200</v>
      </c>
      <c r="G204" s="95">
        <v>1991470</v>
      </c>
      <c r="H204" s="255"/>
      <c r="I204" s="59">
        <v>124346</v>
      </c>
      <c r="J204" s="94">
        <f t="shared" si="16"/>
        <v>2115816</v>
      </c>
    </row>
    <row r="205" spans="1:10" ht="18" customHeight="1">
      <c r="A205" s="51" t="s">
        <v>83</v>
      </c>
      <c r="B205" s="167">
        <v>300</v>
      </c>
      <c r="C205" s="44" t="s">
        <v>65</v>
      </c>
      <c r="D205" s="44" t="s">
        <v>67</v>
      </c>
      <c r="E205" s="274" t="s">
        <v>233</v>
      </c>
      <c r="F205" s="49">
        <v>800</v>
      </c>
      <c r="G205" s="265"/>
      <c r="H205" s="258"/>
      <c r="I205" s="258"/>
      <c r="J205" s="94">
        <f t="shared" si="16"/>
        <v>0</v>
      </c>
    </row>
    <row r="206" spans="1:10" ht="78" customHeight="1">
      <c r="A206" s="283" t="s">
        <v>320</v>
      </c>
      <c r="B206" s="180">
        <v>300</v>
      </c>
      <c r="C206" s="181" t="s">
        <v>65</v>
      </c>
      <c r="D206" s="181" t="s">
        <v>67</v>
      </c>
      <c r="E206" s="275" t="s">
        <v>328</v>
      </c>
      <c r="F206" s="154"/>
      <c r="G206" s="128">
        <f>G207</f>
        <v>2128071.41</v>
      </c>
      <c r="H206" s="368"/>
      <c r="I206" s="368"/>
      <c r="J206" s="114">
        <f t="shared" si="16"/>
        <v>2128071.41</v>
      </c>
    </row>
    <row r="207" spans="1:11" ht="76.5" customHeight="1">
      <c r="A207" s="53" t="s">
        <v>90</v>
      </c>
      <c r="B207" s="167">
        <v>300</v>
      </c>
      <c r="C207" s="44" t="s">
        <v>65</v>
      </c>
      <c r="D207" s="44" t="s">
        <v>67</v>
      </c>
      <c r="E207" s="274" t="s">
        <v>328</v>
      </c>
      <c r="F207" s="49">
        <v>100</v>
      </c>
      <c r="G207" s="95">
        <v>2128071.41</v>
      </c>
      <c r="H207" s="258"/>
      <c r="I207" s="258"/>
      <c r="J207" s="94">
        <f t="shared" si="16"/>
        <v>2128071.41</v>
      </c>
      <c r="K207" s="90"/>
    </row>
    <row r="208" spans="1:10" ht="69" customHeight="1">
      <c r="A208" s="283" t="s">
        <v>322</v>
      </c>
      <c r="B208" s="180">
        <v>300</v>
      </c>
      <c r="C208" s="181" t="s">
        <v>65</v>
      </c>
      <c r="D208" s="181" t="s">
        <v>67</v>
      </c>
      <c r="E208" s="275" t="s">
        <v>329</v>
      </c>
      <c r="F208" s="154"/>
      <c r="G208" s="128">
        <f>G209</f>
        <v>112004.04</v>
      </c>
      <c r="H208" s="368"/>
      <c r="I208" s="368"/>
      <c r="J208" s="114">
        <f t="shared" si="16"/>
        <v>112004.04</v>
      </c>
    </row>
    <row r="209" spans="1:11" ht="80.25" customHeight="1">
      <c r="A209" s="53" t="s">
        <v>90</v>
      </c>
      <c r="B209" s="167">
        <v>300</v>
      </c>
      <c r="C209" s="44" t="s">
        <v>65</v>
      </c>
      <c r="D209" s="44" t="s">
        <v>67</v>
      </c>
      <c r="E209" s="274" t="s">
        <v>329</v>
      </c>
      <c r="F209" s="49">
        <v>100</v>
      </c>
      <c r="G209" s="95">
        <v>112004.04</v>
      </c>
      <c r="H209" s="258"/>
      <c r="I209" s="258"/>
      <c r="J209" s="94">
        <f t="shared" si="16"/>
        <v>112004.04</v>
      </c>
      <c r="K209" s="90"/>
    </row>
    <row r="210" spans="1:10" s="78" customFormat="1" ht="21" customHeight="1">
      <c r="A210" s="103" t="s">
        <v>70</v>
      </c>
      <c r="B210" s="161">
        <v>300</v>
      </c>
      <c r="C210" s="104" t="s">
        <v>71</v>
      </c>
      <c r="D210" s="109" t="s">
        <v>74</v>
      </c>
      <c r="E210" s="183" t="s">
        <v>74</v>
      </c>
      <c r="F210" s="110" t="s">
        <v>74</v>
      </c>
      <c r="G210" s="151">
        <f>G211+G216</f>
        <v>247484</v>
      </c>
      <c r="H210" s="151">
        <f>H211+H216</f>
        <v>0</v>
      </c>
      <c r="I210" s="151">
        <f>I211+I216</f>
        <v>60000</v>
      </c>
      <c r="J210" s="151">
        <f>J211+J216</f>
        <v>307484</v>
      </c>
    </row>
    <row r="211" spans="1:10" ht="15" customHeight="1">
      <c r="A211" s="177" t="s">
        <v>72</v>
      </c>
      <c r="B211" s="179">
        <v>300</v>
      </c>
      <c r="C211" s="140" t="s">
        <v>71</v>
      </c>
      <c r="D211" s="140" t="s">
        <v>67</v>
      </c>
      <c r="E211" s="173" t="s">
        <v>74</v>
      </c>
      <c r="F211" s="141" t="s">
        <v>74</v>
      </c>
      <c r="G211" s="138">
        <f>G212+G214</f>
        <v>185000</v>
      </c>
      <c r="H211" s="138">
        <f>H212+H214</f>
        <v>0</v>
      </c>
      <c r="I211" s="138">
        <f>I212+I214</f>
        <v>0</v>
      </c>
      <c r="J211" s="138">
        <f>J212+J214</f>
        <v>185000</v>
      </c>
    </row>
    <row r="212" spans="1:10" ht="39.75" customHeight="1">
      <c r="A212" s="51" t="s">
        <v>139</v>
      </c>
      <c r="B212" s="167">
        <v>300</v>
      </c>
      <c r="C212" s="49" t="s">
        <v>71</v>
      </c>
      <c r="D212" s="49" t="s">
        <v>67</v>
      </c>
      <c r="E212" s="272">
        <v>4000090060</v>
      </c>
      <c r="F212" s="75" t="s">
        <v>74</v>
      </c>
      <c r="G212" s="128">
        <f>G213</f>
        <v>73000</v>
      </c>
      <c r="H212" s="128">
        <f>H213</f>
        <v>0</v>
      </c>
      <c r="I212" s="128"/>
      <c r="J212" s="128">
        <f>G212+I212</f>
        <v>73000</v>
      </c>
    </row>
    <row r="213" spans="1:11" ht="27" customHeight="1">
      <c r="A213" s="41" t="s">
        <v>84</v>
      </c>
      <c r="B213" s="167">
        <v>300</v>
      </c>
      <c r="C213" s="49" t="s">
        <v>71</v>
      </c>
      <c r="D213" s="49" t="s">
        <v>67</v>
      </c>
      <c r="E213" s="272">
        <v>4000090060</v>
      </c>
      <c r="F213" s="49">
        <v>300</v>
      </c>
      <c r="G213" s="95">
        <v>73000</v>
      </c>
      <c r="H213" s="59"/>
      <c r="I213" s="59"/>
      <c r="J213" s="59">
        <f>G213+I213</f>
        <v>73000</v>
      </c>
      <c r="K213" s="90"/>
    </row>
    <row r="214" spans="1:10" ht="43.5" customHeight="1">
      <c r="A214" s="41" t="s">
        <v>358</v>
      </c>
      <c r="B214" s="167">
        <v>300</v>
      </c>
      <c r="C214" s="49" t="s">
        <v>71</v>
      </c>
      <c r="D214" s="49" t="s">
        <v>67</v>
      </c>
      <c r="E214" s="272">
        <v>4000090290</v>
      </c>
      <c r="F214" s="49"/>
      <c r="G214" s="114">
        <f>G215</f>
        <v>112000</v>
      </c>
      <c r="H214" s="114"/>
      <c r="I214" s="114"/>
      <c r="J214" s="114">
        <f>G214+I214</f>
        <v>112000</v>
      </c>
    </row>
    <row r="215" spans="1:10" ht="18.75" customHeight="1">
      <c r="A215" s="384" t="s">
        <v>360</v>
      </c>
      <c r="B215" s="167">
        <v>300</v>
      </c>
      <c r="C215" s="49" t="s">
        <v>71</v>
      </c>
      <c r="D215" s="49" t="s">
        <v>67</v>
      </c>
      <c r="E215" s="272">
        <v>4000090290</v>
      </c>
      <c r="F215" s="49">
        <v>500</v>
      </c>
      <c r="G215" s="59">
        <v>112000</v>
      </c>
      <c r="H215" s="59"/>
      <c r="I215" s="59"/>
      <c r="J215" s="59">
        <f>G215+I215</f>
        <v>112000</v>
      </c>
    </row>
    <row r="216" spans="1:10" ht="14.25" customHeight="1">
      <c r="A216" s="177" t="s">
        <v>73</v>
      </c>
      <c r="B216" s="179">
        <v>300</v>
      </c>
      <c r="C216" s="140" t="s">
        <v>71</v>
      </c>
      <c r="D216" s="140" t="s">
        <v>69</v>
      </c>
      <c r="E216" s="173" t="s">
        <v>74</v>
      </c>
      <c r="F216" s="147" t="s">
        <v>74</v>
      </c>
      <c r="G216" s="137">
        <f>G217+G219+G221+G223</f>
        <v>62484</v>
      </c>
      <c r="H216" s="137">
        <f>H217+H219+H221+H223</f>
        <v>0</v>
      </c>
      <c r="I216" s="137">
        <f>I217+I219+I221+I223</f>
        <v>60000</v>
      </c>
      <c r="J216" s="137">
        <f>J217+J219+J221+J223</f>
        <v>122484</v>
      </c>
    </row>
    <row r="217" spans="1:10" ht="26.25" customHeight="1">
      <c r="A217" s="51" t="s">
        <v>127</v>
      </c>
      <c r="B217" s="172">
        <v>300</v>
      </c>
      <c r="C217" s="44" t="s">
        <v>71</v>
      </c>
      <c r="D217" s="44" t="s">
        <v>69</v>
      </c>
      <c r="E217" s="272">
        <v>4000020170</v>
      </c>
      <c r="F217" s="49"/>
      <c r="G217" s="128">
        <f>G218</f>
        <v>15000</v>
      </c>
      <c r="H217" s="128">
        <f>H218</f>
        <v>0</v>
      </c>
      <c r="I217" s="128"/>
      <c r="J217" s="128">
        <f aca="true" t="shared" si="17" ref="J217:J224">G217+I217</f>
        <v>15000</v>
      </c>
    </row>
    <row r="218" spans="1:10" ht="27" customHeight="1">
      <c r="A218" s="53" t="s">
        <v>85</v>
      </c>
      <c r="B218" s="172">
        <v>300</v>
      </c>
      <c r="C218" s="44" t="s">
        <v>71</v>
      </c>
      <c r="D218" s="44" t="s">
        <v>69</v>
      </c>
      <c r="E218" s="272">
        <v>4000020170</v>
      </c>
      <c r="F218" s="49">
        <v>200</v>
      </c>
      <c r="G218" s="95">
        <v>15000</v>
      </c>
      <c r="H218" s="61"/>
      <c r="I218" s="59"/>
      <c r="J218" s="59">
        <f t="shared" si="17"/>
        <v>15000</v>
      </c>
    </row>
    <row r="219" spans="1:10" ht="27" customHeight="1">
      <c r="A219" s="53" t="s">
        <v>355</v>
      </c>
      <c r="B219" s="172">
        <v>300</v>
      </c>
      <c r="C219" s="44" t="s">
        <v>71</v>
      </c>
      <c r="D219" s="44" t="s">
        <v>69</v>
      </c>
      <c r="E219" s="272">
        <v>4000090260</v>
      </c>
      <c r="F219" s="49"/>
      <c r="G219" s="114">
        <f>G220</f>
        <v>15000</v>
      </c>
      <c r="H219" s="114">
        <f>H220</f>
        <v>0</v>
      </c>
      <c r="I219" s="114">
        <f>I220</f>
        <v>60000</v>
      </c>
      <c r="J219" s="114">
        <f t="shared" si="17"/>
        <v>75000</v>
      </c>
    </row>
    <row r="220" spans="1:10" ht="18" customHeight="1">
      <c r="A220" s="384" t="s">
        <v>360</v>
      </c>
      <c r="B220" s="172">
        <v>300</v>
      </c>
      <c r="C220" s="44" t="s">
        <v>71</v>
      </c>
      <c r="D220" s="44" t="s">
        <v>69</v>
      </c>
      <c r="E220" s="272">
        <v>4000090260</v>
      </c>
      <c r="F220" s="49">
        <v>500</v>
      </c>
      <c r="G220" s="59">
        <v>15000</v>
      </c>
      <c r="H220" s="61"/>
      <c r="I220" s="59">
        <v>60000</v>
      </c>
      <c r="J220" s="59">
        <f t="shared" si="17"/>
        <v>75000</v>
      </c>
    </row>
    <row r="221" spans="1:10" ht="51.75" customHeight="1">
      <c r="A221" s="51" t="s">
        <v>231</v>
      </c>
      <c r="B221" s="167">
        <v>300</v>
      </c>
      <c r="C221" s="49" t="s">
        <v>71</v>
      </c>
      <c r="D221" s="49" t="s">
        <v>69</v>
      </c>
      <c r="E221" s="168" t="s">
        <v>232</v>
      </c>
      <c r="F221" s="49"/>
      <c r="G221" s="128">
        <v>0</v>
      </c>
      <c r="H221" s="128"/>
      <c r="I221" s="128"/>
      <c r="J221" s="128">
        <f t="shared" si="17"/>
        <v>0</v>
      </c>
    </row>
    <row r="222" spans="1:10" ht="24.75" customHeight="1">
      <c r="A222" s="83" t="s">
        <v>84</v>
      </c>
      <c r="B222" s="167">
        <v>300</v>
      </c>
      <c r="C222" s="49" t="s">
        <v>71</v>
      </c>
      <c r="D222" s="49" t="s">
        <v>69</v>
      </c>
      <c r="E222" s="168" t="s">
        <v>232</v>
      </c>
      <c r="F222" s="49">
        <v>300</v>
      </c>
      <c r="G222" s="95">
        <v>0</v>
      </c>
      <c r="H222" s="59"/>
      <c r="I222" s="59"/>
      <c r="J222" s="59">
        <f t="shared" si="17"/>
        <v>0</v>
      </c>
    </row>
    <row r="223" spans="1:10" ht="38.25" customHeight="1">
      <c r="A223" s="83" t="s">
        <v>351</v>
      </c>
      <c r="B223" s="167">
        <v>300</v>
      </c>
      <c r="C223" s="49" t="s">
        <v>71</v>
      </c>
      <c r="D223" s="49" t="s">
        <v>69</v>
      </c>
      <c r="E223" s="168" t="s">
        <v>371</v>
      </c>
      <c r="F223" s="49"/>
      <c r="G223" s="114">
        <f>G224</f>
        <v>32484</v>
      </c>
      <c r="H223" s="114"/>
      <c r="I223" s="114"/>
      <c r="J223" s="114">
        <f t="shared" si="17"/>
        <v>32484</v>
      </c>
    </row>
    <row r="224" spans="1:10" ht="24.75" customHeight="1">
      <c r="A224" s="384" t="s">
        <v>360</v>
      </c>
      <c r="B224" s="167">
        <v>300</v>
      </c>
      <c r="C224" s="49" t="s">
        <v>71</v>
      </c>
      <c r="D224" s="49" t="s">
        <v>69</v>
      </c>
      <c r="E224" s="168" t="s">
        <v>371</v>
      </c>
      <c r="F224" s="49">
        <v>500</v>
      </c>
      <c r="G224" s="59">
        <v>32484</v>
      </c>
      <c r="H224" s="59"/>
      <c r="I224" s="59"/>
      <c r="J224" s="59">
        <f t="shared" si="17"/>
        <v>32484</v>
      </c>
    </row>
    <row r="225" spans="1:10" s="79" customFormat="1" ht="30" customHeight="1">
      <c r="A225" s="103" t="s">
        <v>198</v>
      </c>
      <c r="B225" s="161">
        <v>300</v>
      </c>
      <c r="C225" s="104" t="s">
        <v>7</v>
      </c>
      <c r="D225" s="111"/>
      <c r="E225" s="162"/>
      <c r="F225" s="106"/>
      <c r="G225" s="151">
        <f aca="true" t="shared" si="18" ref="G225:J227">G226</f>
        <v>700158.03</v>
      </c>
      <c r="H225" s="151">
        <f t="shared" si="18"/>
        <v>0</v>
      </c>
      <c r="I225" s="151">
        <f t="shared" si="18"/>
        <v>0</v>
      </c>
      <c r="J225" s="151">
        <f t="shared" si="18"/>
        <v>700158.03</v>
      </c>
    </row>
    <row r="226" spans="1:10" ht="16.5" customHeight="1">
      <c r="A226" s="150" t="s">
        <v>79</v>
      </c>
      <c r="B226" s="169">
        <v>300</v>
      </c>
      <c r="C226" s="146">
        <v>11</v>
      </c>
      <c r="D226" s="143" t="s">
        <v>67</v>
      </c>
      <c r="E226" s="184"/>
      <c r="F226" s="112"/>
      <c r="G226" s="137">
        <f>G227+G229</f>
        <v>700158.03</v>
      </c>
      <c r="H226" s="137">
        <f>H227+H229</f>
        <v>0</v>
      </c>
      <c r="I226" s="137">
        <f>I227+I229</f>
        <v>0</v>
      </c>
      <c r="J226" s="137">
        <f>J227+J229</f>
        <v>700158.03</v>
      </c>
    </row>
    <row r="227" spans="1:10" ht="66.75" customHeight="1">
      <c r="A227" s="41" t="s">
        <v>119</v>
      </c>
      <c r="B227" s="171">
        <v>300</v>
      </c>
      <c r="C227" s="87">
        <v>11</v>
      </c>
      <c r="D227" s="45" t="s">
        <v>67</v>
      </c>
      <c r="E227" s="168" t="s">
        <v>230</v>
      </c>
      <c r="F227" s="75"/>
      <c r="G227" s="128">
        <f t="shared" si="18"/>
        <v>305697.25</v>
      </c>
      <c r="H227" s="128">
        <f t="shared" si="18"/>
        <v>0</v>
      </c>
      <c r="I227" s="128">
        <f t="shared" si="18"/>
        <v>0</v>
      </c>
      <c r="J227" s="128">
        <f>G227+I227</f>
        <v>305697.25</v>
      </c>
    </row>
    <row r="228" spans="1:10" ht="30" customHeight="1">
      <c r="A228" s="83" t="s">
        <v>86</v>
      </c>
      <c r="B228" s="171">
        <v>300</v>
      </c>
      <c r="C228" s="87">
        <v>11</v>
      </c>
      <c r="D228" s="45" t="s">
        <v>67</v>
      </c>
      <c r="E228" s="168" t="s">
        <v>230</v>
      </c>
      <c r="F228" s="49">
        <v>200</v>
      </c>
      <c r="G228" s="95">
        <v>305697.25</v>
      </c>
      <c r="H228" s="59"/>
      <c r="I228" s="59"/>
      <c r="J228" s="59">
        <f>G228+I228</f>
        <v>305697.25</v>
      </c>
    </row>
    <row r="229" spans="1:10" ht="75.75" customHeight="1">
      <c r="A229" s="83" t="s">
        <v>352</v>
      </c>
      <c r="B229" s="171">
        <v>300</v>
      </c>
      <c r="C229" s="87">
        <v>11</v>
      </c>
      <c r="D229" s="45" t="s">
        <v>67</v>
      </c>
      <c r="E229" s="168" t="s">
        <v>367</v>
      </c>
      <c r="F229" s="49"/>
      <c r="G229" s="114">
        <f>G230</f>
        <v>394460.78</v>
      </c>
      <c r="H229" s="114">
        <f>H230</f>
        <v>0</v>
      </c>
      <c r="I229" s="114">
        <f>I230</f>
        <v>0</v>
      </c>
      <c r="J229" s="114">
        <f>G229+I229</f>
        <v>394460.78</v>
      </c>
    </row>
    <row r="230" spans="1:10" ht="16.5" customHeight="1">
      <c r="A230" s="384" t="s">
        <v>360</v>
      </c>
      <c r="B230" s="171">
        <v>300</v>
      </c>
      <c r="C230" s="87">
        <v>11</v>
      </c>
      <c r="D230" s="45" t="s">
        <v>67</v>
      </c>
      <c r="E230" s="168" t="s">
        <v>367</v>
      </c>
      <c r="F230" s="49">
        <v>500</v>
      </c>
      <c r="G230" s="59">
        <v>394460.78</v>
      </c>
      <c r="H230" s="59"/>
      <c r="I230" s="59"/>
      <c r="J230" s="59">
        <f>G230+I230</f>
        <v>394460.78</v>
      </c>
    </row>
    <row r="231" spans="1:10" ht="14.25">
      <c r="A231" s="119" t="s">
        <v>78</v>
      </c>
      <c r="B231" s="185"/>
      <c r="C231" s="118"/>
      <c r="D231" s="118"/>
      <c r="E231" s="185"/>
      <c r="F231" s="118"/>
      <c r="G231" s="259">
        <f>G6+G53+G64+G94+G171+G176++G210+G225</f>
        <v>308389148.95</v>
      </c>
      <c r="H231" s="259">
        <f>H6+H53+H64+H94+H171+H176++H210+H225</f>
        <v>0</v>
      </c>
      <c r="I231" s="259">
        <f>I6+I53+I64+I94+I171+I176++I210+I225</f>
        <v>2127828.5199999996</v>
      </c>
      <c r="J231" s="259">
        <f>J6+J53+J64+J94+J171+J176++J210+J225</f>
        <v>310516977.46999997</v>
      </c>
    </row>
    <row r="232" spans="2:5" ht="15">
      <c r="B232" s="186"/>
      <c r="E232" s="186"/>
    </row>
    <row r="233" ht="15">
      <c r="E233" s="186"/>
    </row>
  </sheetData>
  <sheetProtection/>
  <mergeCells count="9">
    <mergeCell ref="D1:J1"/>
    <mergeCell ref="A3:A4"/>
    <mergeCell ref="B3:B4"/>
    <mergeCell ref="C3:C4"/>
    <mergeCell ref="D3:D4"/>
    <mergeCell ref="E3:E4"/>
    <mergeCell ref="F3:F4"/>
    <mergeCell ref="G3:J3"/>
    <mergeCell ref="A2:J2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B19">
      <selection activeCell="H14" sqref="H14"/>
    </sheetView>
  </sheetViews>
  <sheetFormatPr defaultColWidth="8.88671875" defaultRowHeight="12.75"/>
  <cols>
    <col min="1" max="1" width="0" style="20" hidden="1" customWidth="1"/>
    <col min="2" max="2" width="6.6640625" style="27" customWidth="1"/>
    <col min="3" max="3" width="34.6640625" style="27" customWidth="1"/>
    <col min="4" max="4" width="11.6640625" style="236" customWidth="1"/>
    <col min="5" max="5" width="11.4453125" style="236" customWidth="1"/>
    <col min="6" max="6" width="10.3359375" style="236" customWidth="1"/>
    <col min="7" max="7" width="8.88671875" style="28" customWidth="1"/>
    <col min="8" max="8" width="8.88671875" style="29" customWidth="1"/>
    <col min="9" max="9" width="8.88671875" style="28" customWidth="1"/>
    <col min="10" max="16384" width="8.88671875" style="20" customWidth="1"/>
  </cols>
  <sheetData>
    <row r="1" spans="1:12" ht="132.75" customHeight="1">
      <c r="A1" s="21"/>
      <c r="B1" s="588" t="s">
        <v>646</v>
      </c>
      <c r="C1" s="588"/>
      <c r="D1" s="588"/>
      <c r="E1" s="588"/>
      <c r="F1" s="588"/>
      <c r="H1" s="30"/>
      <c r="J1" s="35"/>
      <c r="K1" s="35"/>
      <c r="L1" s="35"/>
    </row>
    <row r="2" spans="1:6" ht="78.75" customHeight="1">
      <c r="A2" s="22"/>
      <c r="B2" s="589" t="s">
        <v>289</v>
      </c>
      <c r="C2" s="589"/>
      <c r="D2" s="589"/>
      <c r="E2" s="589"/>
      <c r="F2" s="589"/>
    </row>
    <row r="3" spans="1:6" ht="15.75">
      <c r="A3" s="23" t="s">
        <v>15</v>
      </c>
      <c r="B3" s="24"/>
      <c r="C3" s="24"/>
      <c r="D3" s="590" t="s">
        <v>154</v>
      </c>
      <c r="E3" s="590"/>
      <c r="F3" s="590"/>
    </row>
    <row r="4" spans="1:6" ht="15" customHeight="1">
      <c r="A4" s="25"/>
      <c r="B4" s="591" t="s">
        <v>155</v>
      </c>
      <c r="C4" s="593" t="s">
        <v>156</v>
      </c>
      <c r="D4" s="595" t="s">
        <v>1</v>
      </c>
      <c r="E4" s="595"/>
      <c r="F4" s="595"/>
    </row>
    <row r="5" spans="1:8" ht="49.5" customHeight="1">
      <c r="A5" s="25"/>
      <c r="B5" s="592"/>
      <c r="C5" s="594"/>
      <c r="D5" s="359" t="s">
        <v>192</v>
      </c>
      <c r="E5" s="359" t="s">
        <v>291</v>
      </c>
      <c r="F5" s="358" t="s">
        <v>292</v>
      </c>
      <c r="H5" s="244"/>
    </row>
    <row r="6" spans="1:9" ht="32.25" customHeight="1">
      <c r="A6" s="26"/>
      <c r="B6" s="206" t="s">
        <v>157</v>
      </c>
      <c r="C6" s="37" t="s">
        <v>158</v>
      </c>
      <c r="D6" s="235">
        <f>D7+D8+D9+D10+D11</f>
        <v>18724091.189999998</v>
      </c>
      <c r="E6" s="235">
        <f>E7+E8+E9+E10+E11</f>
        <v>-1399831.56</v>
      </c>
      <c r="F6" s="235">
        <f>F7+F8+F9+F10+F11</f>
        <v>17324259.63</v>
      </c>
      <c r="G6" s="207"/>
      <c r="H6" s="207"/>
      <c r="I6" s="207"/>
    </row>
    <row r="7" spans="1:9" ht="57.75" customHeight="1">
      <c r="A7" s="26"/>
      <c r="B7" s="208" t="s">
        <v>181</v>
      </c>
      <c r="C7" s="214" t="s">
        <v>183</v>
      </c>
      <c r="D7" s="404">
        <v>1301411.5</v>
      </c>
      <c r="E7" s="404"/>
      <c r="F7" s="404">
        <f aca="true" t="shared" si="0" ref="F7:F32">D7+E7</f>
        <v>1301411.5</v>
      </c>
      <c r="G7" s="207"/>
      <c r="H7" s="207"/>
      <c r="I7" s="207"/>
    </row>
    <row r="8" spans="1:9" ht="82.5" customHeight="1">
      <c r="A8" s="26"/>
      <c r="B8" s="208" t="s">
        <v>159</v>
      </c>
      <c r="C8" s="209" t="s">
        <v>5</v>
      </c>
      <c r="D8" s="404">
        <v>9224427.91</v>
      </c>
      <c r="E8" s="404"/>
      <c r="F8" s="404">
        <f t="shared" si="0"/>
        <v>9224427.91</v>
      </c>
      <c r="G8" s="207"/>
      <c r="H8" s="207"/>
      <c r="I8" s="207"/>
    </row>
    <row r="9" spans="1:9" ht="67.5" customHeight="1">
      <c r="A9" s="26"/>
      <c r="B9" s="208" t="s">
        <v>373</v>
      </c>
      <c r="C9" s="209" t="s">
        <v>364</v>
      </c>
      <c r="D9" s="404">
        <v>806680.93</v>
      </c>
      <c r="E9" s="404"/>
      <c r="F9" s="404">
        <f t="shared" si="0"/>
        <v>806680.93</v>
      </c>
      <c r="G9" s="207"/>
      <c r="H9" s="207"/>
      <c r="I9" s="207"/>
    </row>
    <row r="10" spans="1:9" ht="15.75">
      <c r="A10" s="25"/>
      <c r="B10" s="208" t="s">
        <v>160</v>
      </c>
      <c r="C10" s="209" t="s">
        <v>6</v>
      </c>
      <c r="D10" s="404">
        <v>100000</v>
      </c>
      <c r="E10" s="404"/>
      <c r="F10" s="404">
        <f t="shared" si="0"/>
        <v>100000</v>
      </c>
      <c r="G10" s="207"/>
      <c r="H10" s="207"/>
      <c r="I10" s="207"/>
    </row>
    <row r="11" spans="1:9" ht="21" customHeight="1">
      <c r="A11" s="25"/>
      <c r="B11" s="208" t="s">
        <v>161</v>
      </c>
      <c r="C11" s="209" t="s">
        <v>8</v>
      </c>
      <c r="D11" s="404">
        <v>7291570.85</v>
      </c>
      <c r="E11" s="404">
        <v>-1399831.56</v>
      </c>
      <c r="F11" s="404">
        <f t="shared" si="0"/>
        <v>5891739.289999999</v>
      </c>
      <c r="G11" s="207"/>
      <c r="H11" s="207"/>
      <c r="I11" s="207"/>
    </row>
    <row r="12" spans="1:9" ht="31.5" customHeight="1">
      <c r="A12" s="25"/>
      <c r="B12" s="206" t="s">
        <v>162</v>
      </c>
      <c r="C12" s="210" t="s">
        <v>52</v>
      </c>
      <c r="D12" s="235">
        <f>D13</f>
        <v>929040</v>
      </c>
      <c r="E12" s="235">
        <f>E13</f>
        <v>0</v>
      </c>
      <c r="F12" s="235">
        <f t="shared" si="0"/>
        <v>929040</v>
      </c>
      <c r="G12" s="207"/>
      <c r="H12" s="207"/>
      <c r="I12" s="207"/>
    </row>
    <row r="13" spans="1:9" ht="65.25" customHeight="1">
      <c r="A13" s="25"/>
      <c r="B13" s="208" t="s">
        <v>196</v>
      </c>
      <c r="C13" s="209" t="s">
        <v>197</v>
      </c>
      <c r="D13" s="404">
        <v>929040</v>
      </c>
      <c r="E13" s="404"/>
      <c r="F13" s="404">
        <f t="shared" si="0"/>
        <v>929040</v>
      </c>
      <c r="G13" s="207"/>
      <c r="H13" s="207"/>
      <c r="I13" s="207"/>
    </row>
    <row r="14" spans="1:9" ht="18" customHeight="1">
      <c r="A14" s="25"/>
      <c r="B14" s="206" t="s">
        <v>163</v>
      </c>
      <c r="C14" s="210" t="s">
        <v>57</v>
      </c>
      <c r="D14" s="235">
        <f>D16+D17+D15</f>
        <v>58364301.75</v>
      </c>
      <c r="E14" s="235">
        <f>E16+E17+E15</f>
        <v>733800</v>
      </c>
      <c r="F14" s="235">
        <f t="shared" si="0"/>
        <v>59098101.75</v>
      </c>
      <c r="G14" s="207"/>
      <c r="H14" s="207"/>
      <c r="I14" s="207"/>
    </row>
    <row r="15" spans="1:9" ht="18" customHeight="1">
      <c r="A15" s="25"/>
      <c r="B15" s="208" t="s">
        <v>182</v>
      </c>
      <c r="C15" s="215" t="s">
        <v>184</v>
      </c>
      <c r="D15" s="404">
        <v>100000</v>
      </c>
      <c r="E15" s="404"/>
      <c r="F15" s="404">
        <f t="shared" si="0"/>
        <v>100000</v>
      </c>
      <c r="G15" s="207"/>
      <c r="H15" s="207"/>
      <c r="I15" s="207"/>
    </row>
    <row r="16" spans="1:9" ht="18" customHeight="1">
      <c r="A16" s="25"/>
      <c r="B16" s="208" t="s">
        <v>164</v>
      </c>
      <c r="C16" s="209" t="s">
        <v>165</v>
      </c>
      <c r="D16" s="404">
        <v>57764301.75</v>
      </c>
      <c r="E16" s="404">
        <v>733800</v>
      </c>
      <c r="F16" s="404">
        <f t="shared" si="0"/>
        <v>58498101.75</v>
      </c>
      <c r="G16" s="211"/>
      <c r="H16" s="207"/>
      <c r="I16" s="207"/>
    </row>
    <row r="17" spans="1:9" ht="19.5" customHeight="1">
      <c r="A17" s="25"/>
      <c r="B17" s="208" t="s">
        <v>166</v>
      </c>
      <c r="C17" s="209" t="s">
        <v>59</v>
      </c>
      <c r="D17" s="404">
        <v>500000</v>
      </c>
      <c r="E17" s="404"/>
      <c r="F17" s="404">
        <f t="shared" si="0"/>
        <v>500000</v>
      </c>
      <c r="G17" s="211"/>
      <c r="H17" s="207"/>
      <c r="I17" s="207"/>
    </row>
    <row r="18" spans="1:9" ht="33" customHeight="1">
      <c r="A18" s="25"/>
      <c r="B18" s="206" t="s">
        <v>167</v>
      </c>
      <c r="C18" s="210" t="s">
        <v>10</v>
      </c>
      <c r="D18" s="235">
        <f>D19+D20+D21+D22</f>
        <v>205017895.18</v>
      </c>
      <c r="E18" s="235">
        <f>E19+E20+E21+E22</f>
        <v>2350144.8200000003</v>
      </c>
      <c r="F18" s="235">
        <f t="shared" si="0"/>
        <v>207368040</v>
      </c>
      <c r="G18" s="207"/>
      <c r="H18" s="207"/>
      <c r="I18" s="207"/>
    </row>
    <row r="19" spans="1:8" ht="18" customHeight="1">
      <c r="A19" s="25"/>
      <c r="B19" s="208" t="s">
        <v>168</v>
      </c>
      <c r="C19" s="209" t="s">
        <v>11</v>
      </c>
      <c r="D19" s="404">
        <v>4966376.73</v>
      </c>
      <c r="E19" s="404">
        <v>1598144.82</v>
      </c>
      <c r="F19" s="404">
        <f t="shared" si="0"/>
        <v>6564521.550000001</v>
      </c>
      <c r="H19" s="207"/>
    </row>
    <row r="20" spans="1:8" ht="18" customHeight="1">
      <c r="A20" s="25"/>
      <c r="B20" s="208" t="s">
        <v>169</v>
      </c>
      <c r="C20" s="209" t="s">
        <v>12</v>
      </c>
      <c r="D20" s="404">
        <v>642150</v>
      </c>
      <c r="E20" s="404"/>
      <c r="F20" s="404">
        <f t="shared" si="0"/>
        <v>642150</v>
      </c>
      <c r="H20" s="207"/>
    </row>
    <row r="21" spans="1:8" ht="15" customHeight="1">
      <c r="A21" s="25"/>
      <c r="B21" s="208" t="s">
        <v>170</v>
      </c>
      <c r="C21" s="209" t="s">
        <v>13</v>
      </c>
      <c r="D21" s="404">
        <v>15620733.29</v>
      </c>
      <c r="E21" s="404">
        <v>752000</v>
      </c>
      <c r="F21" s="404">
        <f t="shared" si="0"/>
        <v>16372733.29</v>
      </c>
      <c r="H21" s="207"/>
    </row>
    <row r="22" spans="1:8" ht="34.5" customHeight="1">
      <c r="A22" s="25"/>
      <c r="B22" s="208" t="s">
        <v>171</v>
      </c>
      <c r="C22" s="209" t="s">
        <v>172</v>
      </c>
      <c r="D22" s="404">
        <v>183788635.16</v>
      </c>
      <c r="E22" s="404"/>
      <c r="F22" s="404">
        <f t="shared" si="0"/>
        <v>183788635.16</v>
      </c>
      <c r="H22" s="207"/>
    </row>
    <row r="23" spans="1:9" ht="14.25" customHeight="1">
      <c r="A23" s="25"/>
      <c r="B23" s="206" t="s">
        <v>173</v>
      </c>
      <c r="C23" s="210" t="s">
        <v>61</v>
      </c>
      <c r="D23" s="235">
        <f>D24</f>
        <v>21000</v>
      </c>
      <c r="E23" s="235"/>
      <c r="F23" s="235">
        <f t="shared" si="0"/>
        <v>21000</v>
      </c>
      <c r="G23" s="207"/>
      <c r="H23" s="207"/>
      <c r="I23" s="207"/>
    </row>
    <row r="24" spans="1:9" ht="19.5" customHeight="1">
      <c r="A24" s="25"/>
      <c r="B24" s="208" t="s">
        <v>174</v>
      </c>
      <c r="C24" s="209" t="s">
        <v>3</v>
      </c>
      <c r="D24" s="404">
        <v>21000</v>
      </c>
      <c r="E24" s="404"/>
      <c r="F24" s="404">
        <f t="shared" si="0"/>
        <v>21000</v>
      </c>
      <c r="G24" s="207"/>
      <c r="H24" s="207"/>
      <c r="I24" s="207"/>
    </row>
    <row r="25" spans="1:9" ht="18" customHeight="1">
      <c r="A25" s="25"/>
      <c r="B25" s="206" t="s">
        <v>175</v>
      </c>
      <c r="C25" s="210" t="s">
        <v>64</v>
      </c>
      <c r="D25" s="235">
        <f>D26</f>
        <v>24385178.8</v>
      </c>
      <c r="E25" s="235">
        <f>E26</f>
        <v>383715.26</v>
      </c>
      <c r="F25" s="235">
        <f t="shared" si="0"/>
        <v>24768894.060000002</v>
      </c>
      <c r="G25" s="207"/>
      <c r="H25" s="207"/>
      <c r="I25" s="207"/>
    </row>
    <row r="26" spans="1:9" ht="15.75" customHeight="1">
      <c r="A26" s="25"/>
      <c r="B26" s="208" t="s">
        <v>176</v>
      </c>
      <c r="C26" s="209" t="s">
        <v>66</v>
      </c>
      <c r="D26" s="425">
        <v>24385178.8</v>
      </c>
      <c r="E26" s="425">
        <v>383715.26</v>
      </c>
      <c r="F26" s="404">
        <f t="shared" si="0"/>
        <v>24768894.060000002</v>
      </c>
      <c r="G26" s="207"/>
      <c r="H26" s="207"/>
      <c r="I26" s="207"/>
    </row>
    <row r="27" spans="1:9" ht="16.5" customHeight="1">
      <c r="A27" s="25"/>
      <c r="B27" s="208" t="s">
        <v>177</v>
      </c>
      <c r="C27" s="210" t="s">
        <v>70</v>
      </c>
      <c r="D27" s="213">
        <f>D28+D29</f>
        <v>247484</v>
      </c>
      <c r="E27" s="213">
        <f>E28+E29</f>
        <v>60000</v>
      </c>
      <c r="F27" s="235">
        <f t="shared" si="0"/>
        <v>307484</v>
      </c>
      <c r="G27" s="207"/>
      <c r="H27" s="207"/>
      <c r="I27" s="207"/>
    </row>
    <row r="28" spans="1:9" ht="17.25" customHeight="1">
      <c r="A28" s="25"/>
      <c r="B28" s="208" t="s">
        <v>178</v>
      </c>
      <c r="C28" s="209" t="s">
        <v>72</v>
      </c>
      <c r="D28" s="425">
        <v>185000</v>
      </c>
      <c r="E28" s="425"/>
      <c r="F28" s="404">
        <f t="shared" si="0"/>
        <v>185000</v>
      </c>
      <c r="G28" s="207"/>
      <c r="H28" s="207"/>
      <c r="I28" s="207"/>
    </row>
    <row r="29" spans="1:9" ht="20.25" customHeight="1">
      <c r="A29" s="25"/>
      <c r="B29" s="208" t="s">
        <v>179</v>
      </c>
      <c r="C29" s="209" t="s">
        <v>73</v>
      </c>
      <c r="D29" s="404">
        <v>62484</v>
      </c>
      <c r="E29" s="404">
        <v>60000</v>
      </c>
      <c r="F29" s="404">
        <f t="shared" si="0"/>
        <v>122484</v>
      </c>
      <c r="G29" s="207"/>
      <c r="H29" s="207"/>
      <c r="I29" s="207"/>
    </row>
    <row r="30" spans="1:9" ht="33" customHeight="1">
      <c r="A30" s="25"/>
      <c r="B30" s="212">
        <v>1100</v>
      </c>
      <c r="C30" s="210" t="s">
        <v>187</v>
      </c>
      <c r="D30" s="235">
        <f>D31</f>
        <v>700158.03</v>
      </c>
      <c r="E30" s="235"/>
      <c r="F30" s="235">
        <f t="shared" si="0"/>
        <v>700158.03</v>
      </c>
      <c r="G30" s="207"/>
      <c r="H30" s="207"/>
      <c r="I30" s="207"/>
    </row>
    <row r="31" spans="1:6" ht="15.75" customHeight="1">
      <c r="A31" s="25"/>
      <c r="B31" s="40">
        <v>1101</v>
      </c>
      <c r="C31" s="34" t="s">
        <v>79</v>
      </c>
      <c r="D31" s="404">
        <v>700158.03</v>
      </c>
      <c r="E31" s="404"/>
      <c r="F31" s="404">
        <f t="shared" si="0"/>
        <v>700158.03</v>
      </c>
    </row>
    <row r="32" spans="1:9" ht="19.5" customHeight="1">
      <c r="A32" s="25"/>
      <c r="B32" s="38"/>
      <c r="C32" s="39" t="s">
        <v>180</v>
      </c>
      <c r="D32" s="213">
        <f>D6+D12+D14+D18+D23+D25+D27+D30</f>
        <v>308389148.95</v>
      </c>
      <c r="E32" s="213">
        <f>E6+E12+E14+E18+E23+E25+E27+E30</f>
        <v>2127828.5200000005</v>
      </c>
      <c r="F32" s="235">
        <f t="shared" si="0"/>
        <v>310516977.46999997</v>
      </c>
      <c r="G32" s="207"/>
      <c r="H32" s="207"/>
      <c r="I32" s="207"/>
    </row>
  </sheetData>
  <sheetProtection/>
  <mergeCells count="6">
    <mergeCell ref="B1:F1"/>
    <mergeCell ref="B2:F2"/>
    <mergeCell ref="D3:F3"/>
    <mergeCell ref="B4:B5"/>
    <mergeCell ref="C4:C5"/>
    <mergeCell ref="D4:F4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SheetLayoutView="100" zoomScalePageLayoutView="0" workbookViewId="0" topLeftCell="A1">
      <selection activeCell="A1" sqref="A1:H1"/>
    </sheetView>
  </sheetViews>
  <sheetFormatPr defaultColWidth="8.88671875" defaultRowHeight="12.75"/>
  <cols>
    <col min="1" max="1" width="19.6640625" style="0" customWidth="1"/>
    <col min="2" max="2" width="8.77734375" style="0" customWidth="1"/>
    <col min="6" max="6" width="13.99609375" style="0" customWidth="1"/>
    <col min="7" max="7" width="0.44140625" style="0" hidden="1" customWidth="1"/>
  </cols>
  <sheetData>
    <row r="1" spans="1:8" ht="150.75" customHeight="1">
      <c r="A1" s="611" t="s">
        <v>647</v>
      </c>
      <c r="B1" s="611"/>
      <c r="C1" s="611"/>
      <c r="D1" s="611"/>
      <c r="E1" s="611"/>
      <c r="F1" s="611"/>
      <c r="G1" s="611"/>
      <c r="H1" s="611"/>
    </row>
    <row r="2" spans="1:8" ht="15.75">
      <c r="A2" s="612" t="s">
        <v>375</v>
      </c>
      <c r="B2" s="612"/>
      <c r="C2" s="612"/>
      <c r="D2" s="612"/>
      <c r="E2" s="612"/>
      <c r="F2" s="612"/>
      <c r="G2" s="612"/>
      <c r="H2" s="612"/>
    </row>
    <row r="3" spans="1:8" ht="33" customHeight="1">
      <c r="A3" s="613" t="s">
        <v>394</v>
      </c>
      <c r="B3" s="613"/>
      <c r="C3" s="613"/>
      <c r="D3" s="613"/>
      <c r="E3" s="613"/>
      <c r="F3" s="613"/>
      <c r="G3" s="613"/>
      <c r="H3" s="613"/>
    </row>
    <row r="4" ht="13.5" thickBot="1"/>
    <row r="5" spans="1:8" ht="32.25" thickBot="1">
      <c r="A5" s="427" t="s">
        <v>376</v>
      </c>
      <c r="B5" s="614" t="s">
        <v>377</v>
      </c>
      <c r="C5" s="614"/>
      <c r="D5" s="614"/>
      <c r="E5" s="614"/>
      <c r="F5" s="614"/>
      <c r="G5" s="614"/>
      <c r="H5" s="428" t="s">
        <v>378</v>
      </c>
    </row>
    <row r="6" spans="1:8" ht="36" customHeight="1">
      <c r="A6" s="429" t="s">
        <v>379</v>
      </c>
      <c r="B6" s="596" t="s">
        <v>380</v>
      </c>
      <c r="C6" s="597"/>
      <c r="D6" s="597"/>
      <c r="E6" s="597"/>
      <c r="F6" s="597"/>
      <c r="G6" s="598"/>
      <c r="H6" s="430"/>
    </row>
    <row r="7" spans="1:8" ht="37.5" customHeight="1">
      <c r="A7" s="431" t="s">
        <v>381</v>
      </c>
      <c r="B7" s="607" t="s">
        <v>396</v>
      </c>
      <c r="C7" s="608"/>
      <c r="D7" s="608"/>
      <c r="E7" s="608"/>
      <c r="F7" s="608"/>
      <c r="G7" s="609"/>
      <c r="H7" s="430">
        <v>100</v>
      </c>
    </row>
    <row r="8" spans="1:8" ht="47.25" customHeight="1">
      <c r="A8" s="431" t="s">
        <v>382</v>
      </c>
      <c r="B8" s="607" t="s">
        <v>383</v>
      </c>
      <c r="C8" s="610"/>
      <c r="D8" s="610"/>
      <c r="E8" s="610"/>
      <c r="F8" s="610"/>
      <c r="G8" s="432"/>
      <c r="H8" s="430">
        <v>100</v>
      </c>
    </row>
    <row r="9" spans="1:8" ht="36.75" customHeight="1">
      <c r="A9" s="431" t="s">
        <v>384</v>
      </c>
      <c r="B9" s="607" t="s">
        <v>395</v>
      </c>
      <c r="C9" s="610"/>
      <c r="D9" s="610"/>
      <c r="E9" s="610"/>
      <c r="F9" s="610"/>
      <c r="G9" s="432"/>
      <c r="H9" s="430">
        <v>100</v>
      </c>
    </row>
    <row r="10" spans="1:8" ht="23.25" customHeight="1">
      <c r="A10" s="429" t="s">
        <v>385</v>
      </c>
      <c r="B10" s="596" t="s">
        <v>386</v>
      </c>
      <c r="C10" s="597"/>
      <c r="D10" s="597"/>
      <c r="E10" s="597"/>
      <c r="F10" s="597"/>
      <c r="G10" s="598"/>
      <c r="H10" s="433"/>
    </row>
    <row r="11" spans="1:8" ht="48" customHeight="1">
      <c r="A11" s="431" t="s">
        <v>571</v>
      </c>
      <c r="B11" s="599" t="s">
        <v>572</v>
      </c>
      <c r="C11" s="606"/>
      <c r="D11" s="606"/>
      <c r="E11" s="606"/>
      <c r="F11" s="606"/>
      <c r="G11" s="435"/>
      <c r="H11" s="430">
        <v>100</v>
      </c>
    </row>
    <row r="12" spans="1:8" ht="185.25" customHeight="1">
      <c r="A12" s="431" t="s">
        <v>387</v>
      </c>
      <c r="B12" s="599" t="s">
        <v>388</v>
      </c>
      <c r="C12" s="600"/>
      <c r="D12" s="600"/>
      <c r="E12" s="600"/>
      <c r="F12" s="600"/>
      <c r="G12" s="601"/>
      <c r="H12" s="430">
        <v>100</v>
      </c>
    </row>
    <row r="13" spans="1:8" ht="24" customHeight="1">
      <c r="A13" s="429" t="s">
        <v>389</v>
      </c>
      <c r="B13" s="596" t="s">
        <v>397</v>
      </c>
      <c r="C13" s="597"/>
      <c r="D13" s="597"/>
      <c r="E13" s="597"/>
      <c r="F13" s="597"/>
      <c r="G13" s="598"/>
      <c r="H13" s="433"/>
    </row>
    <row r="14" spans="1:8" ht="35.25" customHeight="1">
      <c r="A14" s="431" t="s">
        <v>390</v>
      </c>
      <c r="B14" s="602" t="s">
        <v>398</v>
      </c>
      <c r="C14" s="603"/>
      <c r="D14" s="603"/>
      <c r="E14" s="603"/>
      <c r="F14" s="603"/>
      <c r="G14" s="434"/>
      <c r="H14" s="430">
        <v>100</v>
      </c>
    </row>
    <row r="15" spans="1:8" ht="27" customHeight="1">
      <c r="A15" s="431" t="s">
        <v>391</v>
      </c>
      <c r="B15" s="602" t="s">
        <v>399</v>
      </c>
      <c r="C15" s="604"/>
      <c r="D15" s="604"/>
      <c r="E15" s="604"/>
      <c r="F15" s="604"/>
      <c r="G15" s="605"/>
      <c r="H15" s="430">
        <v>100</v>
      </c>
    </row>
    <row r="16" spans="1:8" ht="34.5" customHeight="1">
      <c r="A16" s="431" t="s">
        <v>392</v>
      </c>
      <c r="B16" s="602" t="s">
        <v>393</v>
      </c>
      <c r="C16" s="604"/>
      <c r="D16" s="604"/>
      <c r="E16" s="604"/>
      <c r="F16" s="604"/>
      <c r="G16" s="605"/>
      <c r="H16" s="430">
        <v>100</v>
      </c>
    </row>
  </sheetData>
  <sheetProtection/>
  <mergeCells count="15">
    <mergeCell ref="B6:G6"/>
    <mergeCell ref="B7:G7"/>
    <mergeCell ref="B8:F8"/>
    <mergeCell ref="B9:F9"/>
    <mergeCell ref="A1:H1"/>
    <mergeCell ref="A2:H2"/>
    <mergeCell ref="A3:H3"/>
    <mergeCell ref="B5:G5"/>
    <mergeCell ref="B10:G10"/>
    <mergeCell ref="B12:G12"/>
    <mergeCell ref="B13:G13"/>
    <mergeCell ref="B14:F14"/>
    <mergeCell ref="B15:G15"/>
    <mergeCell ref="B16:G16"/>
    <mergeCell ref="B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19"/>
  <sheetViews>
    <sheetView zoomScale="90" zoomScaleNormal="90" zoomScalePageLayoutView="0" workbookViewId="0" topLeftCell="B16">
      <selection activeCell="K7" sqref="K7"/>
    </sheetView>
  </sheetViews>
  <sheetFormatPr defaultColWidth="8.77734375" defaultRowHeight="12.75"/>
  <cols>
    <col min="1" max="1" width="0" style="20" hidden="1" customWidth="1"/>
    <col min="2" max="2" width="18.88671875" style="27" customWidth="1"/>
    <col min="3" max="3" width="25.6640625" style="27" customWidth="1"/>
    <col min="4" max="4" width="11.21484375" style="28" customWidth="1"/>
    <col min="5" max="5" width="10.88671875" style="28" customWidth="1"/>
    <col min="6" max="6" width="13.5546875" style="28" customWidth="1"/>
    <col min="7" max="7" width="8.77734375" style="20" customWidth="1"/>
    <col min="8" max="8" width="11.10546875" style="20" bestFit="1" customWidth="1"/>
    <col min="9" max="9" width="10.21484375" style="20" bestFit="1" customWidth="1"/>
    <col min="10" max="16384" width="8.77734375" style="20" customWidth="1"/>
  </cols>
  <sheetData>
    <row r="1" spans="1:12" ht="130.5" customHeight="1">
      <c r="A1" s="21"/>
      <c r="B1" s="588" t="s">
        <v>648</v>
      </c>
      <c r="C1" s="588"/>
      <c r="D1" s="588"/>
      <c r="E1" s="588"/>
      <c r="F1" s="588"/>
      <c r="G1" s="35"/>
      <c r="H1" s="35"/>
      <c r="I1" s="35"/>
      <c r="J1" s="35"/>
      <c r="K1" s="35"/>
      <c r="L1" s="35"/>
    </row>
    <row r="2" spans="1:6" ht="71.25" customHeight="1">
      <c r="A2" s="22"/>
      <c r="B2" s="589" t="s">
        <v>570</v>
      </c>
      <c r="C2" s="589"/>
      <c r="D2" s="589"/>
      <c r="E2" s="589"/>
      <c r="F2" s="589"/>
    </row>
    <row r="3" spans="1:6" ht="15.75">
      <c r="A3" s="23" t="s">
        <v>15</v>
      </c>
      <c r="B3" s="24"/>
      <c r="C3" s="24"/>
      <c r="D3" s="590" t="s">
        <v>400</v>
      </c>
      <c r="E3" s="590"/>
      <c r="F3" s="590"/>
    </row>
    <row r="4" spans="1:6" ht="17.25" customHeight="1">
      <c r="A4" s="25"/>
      <c r="B4" s="593" t="s">
        <v>401</v>
      </c>
      <c r="C4" s="593" t="s">
        <v>402</v>
      </c>
      <c r="D4" s="595" t="s">
        <v>1</v>
      </c>
      <c r="E4" s="595"/>
      <c r="F4" s="595"/>
    </row>
    <row r="5" spans="1:6" ht="12.75" customHeight="1">
      <c r="A5" s="25"/>
      <c r="B5" s="594"/>
      <c r="C5" s="594"/>
      <c r="D5" s="595" t="s">
        <v>192</v>
      </c>
      <c r="E5" s="616" t="s">
        <v>291</v>
      </c>
      <c r="F5" s="616" t="s">
        <v>292</v>
      </c>
    </row>
    <row r="6" spans="1:6" ht="30.75" customHeight="1">
      <c r="A6" s="25"/>
      <c r="B6" s="615"/>
      <c r="C6" s="615"/>
      <c r="D6" s="595"/>
      <c r="E6" s="617"/>
      <c r="F6" s="617"/>
    </row>
    <row r="7" spans="1:6" ht="47.25" customHeight="1">
      <c r="A7" s="26"/>
      <c r="B7" s="436" t="s">
        <v>403</v>
      </c>
      <c r="C7" s="437" t="s">
        <v>404</v>
      </c>
      <c r="D7" s="438">
        <f>D8+D35</f>
        <v>57043265.62</v>
      </c>
      <c r="E7" s="438">
        <f>E8+E35</f>
        <v>2127828.5199999996</v>
      </c>
      <c r="F7" s="438">
        <f>D7+E7</f>
        <v>59171094.14</v>
      </c>
    </row>
    <row r="8" spans="1:6" ht="36" customHeight="1">
      <c r="A8" s="26"/>
      <c r="B8" s="439"/>
      <c r="C8" s="440" t="s">
        <v>405</v>
      </c>
      <c r="D8" s="441">
        <f>D9+D17+D27</f>
        <v>52544900</v>
      </c>
      <c r="E8" s="441">
        <f>E9+E17+E27</f>
        <v>1974865.5199999996</v>
      </c>
      <c r="F8" s="441">
        <f>D8+E8</f>
        <v>54519765.519999996</v>
      </c>
    </row>
    <row r="9" spans="1:6" ht="49.5" customHeight="1">
      <c r="A9" s="25"/>
      <c r="B9" s="374" t="s">
        <v>406</v>
      </c>
      <c r="C9" s="442" t="s">
        <v>407</v>
      </c>
      <c r="D9" s="443">
        <f>D10</f>
        <v>45000000</v>
      </c>
      <c r="E9" s="443">
        <f>E10</f>
        <v>1974865.5199999996</v>
      </c>
      <c r="F9" s="443">
        <f>D9+E9</f>
        <v>46974865.519999996</v>
      </c>
    </row>
    <row r="10" spans="1:6" ht="32.25" customHeight="1">
      <c r="A10" s="25"/>
      <c r="B10" s="444" t="s">
        <v>408</v>
      </c>
      <c r="C10" s="293" t="s">
        <v>409</v>
      </c>
      <c r="D10" s="445">
        <f>D11+D12+D13+D14+D15+D16</f>
        <v>45000000</v>
      </c>
      <c r="E10" s="445">
        <f>E11+E12+E13+E14+E15+E16</f>
        <v>1974865.5199999996</v>
      </c>
      <c r="F10" s="445">
        <f aca="true" t="shared" si="0" ref="F10:F77">D10+E10</f>
        <v>46974865.519999996</v>
      </c>
    </row>
    <row r="11" spans="1:6" ht="150.75" customHeight="1">
      <c r="A11" s="25"/>
      <c r="B11" s="40" t="s">
        <v>410</v>
      </c>
      <c r="C11" s="421" t="s">
        <v>411</v>
      </c>
      <c r="D11" s="446">
        <v>43555000</v>
      </c>
      <c r="E11" s="446">
        <v>-8114964.48</v>
      </c>
      <c r="F11" s="459">
        <f t="shared" si="0"/>
        <v>35440035.519999996</v>
      </c>
    </row>
    <row r="12" spans="1:9" ht="241.5" customHeight="1">
      <c r="A12" s="25"/>
      <c r="B12" s="40" t="s">
        <v>412</v>
      </c>
      <c r="C12" s="421" t="s">
        <v>413</v>
      </c>
      <c r="D12" s="446">
        <v>200000</v>
      </c>
      <c r="E12" s="446">
        <v>-68600</v>
      </c>
      <c r="F12" s="459">
        <f t="shared" si="0"/>
        <v>131400</v>
      </c>
      <c r="I12" s="503"/>
    </row>
    <row r="13" spans="1:6" ht="101.25" customHeight="1">
      <c r="A13" s="25"/>
      <c r="B13" s="40" t="s">
        <v>414</v>
      </c>
      <c r="C13" s="447" t="s">
        <v>415</v>
      </c>
      <c r="D13" s="446">
        <v>390000</v>
      </c>
      <c r="E13" s="446">
        <v>-223000</v>
      </c>
      <c r="F13" s="459">
        <f t="shared" si="0"/>
        <v>167000</v>
      </c>
    </row>
    <row r="14" spans="1:6" ht="205.5" customHeight="1">
      <c r="A14" s="25"/>
      <c r="B14" s="40" t="s">
        <v>416</v>
      </c>
      <c r="C14" s="447" t="s">
        <v>417</v>
      </c>
      <c r="D14" s="446">
        <v>855000</v>
      </c>
      <c r="E14" s="446">
        <v>1406080</v>
      </c>
      <c r="F14" s="459">
        <f t="shared" si="0"/>
        <v>2261080</v>
      </c>
    </row>
    <row r="15" spans="1:6" ht="103.5" customHeight="1">
      <c r="A15" s="25"/>
      <c r="B15" s="40" t="s">
        <v>640</v>
      </c>
      <c r="C15" s="447" t="s">
        <v>642</v>
      </c>
      <c r="D15" s="446"/>
      <c r="E15" s="446">
        <v>346950</v>
      </c>
      <c r="F15" s="459">
        <f t="shared" si="0"/>
        <v>346950</v>
      </c>
    </row>
    <row r="16" spans="1:6" ht="108" customHeight="1">
      <c r="A16" s="25"/>
      <c r="B16" s="40" t="s">
        <v>641</v>
      </c>
      <c r="C16" s="447" t="s">
        <v>643</v>
      </c>
      <c r="D16" s="446"/>
      <c r="E16" s="446">
        <v>8628400</v>
      </c>
      <c r="F16" s="459">
        <f t="shared" si="0"/>
        <v>8628400</v>
      </c>
    </row>
    <row r="17" spans="1:6" ht="75" customHeight="1">
      <c r="A17" s="25"/>
      <c r="B17" s="448" t="s">
        <v>418</v>
      </c>
      <c r="C17" s="449" t="s">
        <v>419</v>
      </c>
      <c r="D17" s="450">
        <f>D18</f>
        <v>2324900</v>
      </c>
      <c r="E17" s="450">
        <f>E18</f>
        <v>0</v>
      </c>
      <c r="F17" s="450">
        <f t="shared" si="0"/>
        <v>2324900</v>
      </c>
    </row>
    <row r="18" spans="1:6" ht="81" customHeight="1">
      <c r="A18" s="25"/>
      <c r="B18" s="212" t="s">
        <v>420</v>
      </c>
      <c r="C18" s="451" t="s">
        <v>421</v>
      </c>
      <c r="D18" s="452">
        <f>D19+D21+D23+D25</f>
        <v>2324900</v>
      </c>
      <c r="E18" s="452"/>
      <c r="F18" s="445">
        <f t="shared" si="0"/>
        <v>2324900</v>
      </c>
    </row>
    <row r="19" spans="1:8" ht="179.25" customHeight="1">
      <c r="A19" s="25"/>
      <c r="B19" s="40" t="s">
        <v>422</v>
      </c>
      <c r="C19" s="447" t="s">
        <v>423</v>
      </c>
      <c r="D19" s="446">
        <f>D20</f>
        <v>1101100</v>
      </c>
      <c r="E19" s="446"/>
      <c r="F19" s="459">
        <f t="shared" si="0"/>
        <v>1101100</v>
      </c>
      <c r="H19" s="503"/>
    </row>
    <row r="20" spans="1:6" ht="264" customHeight="1">
      <c r="A20" s="25"/>
      <c r="B20" s="40" t="s">
        <v>573</v>
      </c>
      <c r="C20" s="502" t="s">
        <v>577</v>
      </c>
      <c r="D20" s="446">
        <v>1101100</v>
      </c>
      <c r="E20" s="446"/>
      <c r="F20" s="459">
        <f t="shared" si="0"/>
        <v>1101100</v>
      </c>
    </row>
    <row r="21" spans="1:8" ht="210" customHeight="1">
      <c r="A21" s="25"/>
      <c r="B21" s="40" t="s">
        <v>424</v>
      </c>
      <c r="C21" s="447" t="s">
        <v>425</v>
      </c>
      <c r="D21" s="446">
        <f>D22</f>
        <v>7600</v>
      </c>
      <c r="E21" s="446"/>
      <c r="F21" s="459">
        <f t="shared" si="0"/>
        <v>7600</v>
      </c>
      <c r="H21" s="503"/>
    </row>
    <row r="22" spans="1:6" ht="287.25" customHeight="1">
      <c r="A22" s="25"/>
      <c r="B22" s="40" t="s">
        <v>574</v>
      </c>
      <c r="C22" s="502" t="s">
        <v>578</v>
      </c>
      <c r="D22" s="446">
        <v>7600</v>
      </c>
      <c r="E22" s="446"/>
      <c r="F22" s="459">
        <f t="shared" si="0"/>
        <v>7600</v>
      </c>
    </row>
    <row r="23" spans="1:8" ht="172.5" customHeight="1">
      <c r="A23" s="25"/>
      <c r="B23" s="40" t="s">
        <v>426</v>
      </c>
      <c r="C23" s="447" t="s">
        <v>427</v>
      </c>
      <c r="D23" s="446">
        <f>D24</f>
        <v>1361000</v>
      </c>
      <c r="E23" s="446"/>
      <c r="F23" s="459">
        <f t="shared" si="0"/>
        <v>1361000</v>
      </c>
      <c r="H23" s="503"/>
    </row>
    <row r="24" spans="1:6" ht="242.25" customHeight="1">
      <c r="A24" s="25"/>
      <c r="B24" s="40" t="s">
        <v>575</v>
      </c>
      <c r="C24" s="502" t="s">
        <v>579</v>
      </c>
      <c r="D24" s="446">
        <v>1361000</v>
      </c>
      <c r="E24" s="446"/>
      <c r="F24" s="459">
        <f t="shared" si="0"/>
        <v>1361000</v>
      </c>
    </row>
    <row r="25" spans="1:8" ht="171" customHeight="1">
      <c r="A25" s="25"/>
      <c r="B25" s="40" t="s">
        <v>428</v>
      </c>
      <c r="C25" s="447" t="s">
        <v>429</v>
      </c>
      <c r="D25" s="446">
        <f>D26</f>
        <v>-144800</v>
      </c>
      <c r="E25" s="446"/>
      <c r="F25" s="459">
        <f t="shared" si="0"/>
        <v>-144800</v>
      </c>
      <c r="H25" s="503"/>
    </row>
    <row r="26" spans="1:6" ht="237" customHeight="1">
      <c r="A26" s="25"/>
      <c r="B26" s="40" t="s">
        <v>576</v>
      </c>
      <c r="C26" s="502" t="s">
        <v>580</v>
      </c>
      <c r="D26" s="446">
        <v>-144800</v>
      </c>
      <c r="E26" s="446"/>
      <c r="F26" s="459">
        <f t="shared" si="0"/>
        <v>-144800</v>
      </c>
    </row>
    <row r="27" spans="1:6" ht="39" customHeight="1">
      <c r="A27" s="25"/>
      <c r="B27" s="448" t="s">
        <v>430</v>
      </c>
      <c r="C27" s="453" t="s">
        <v>431</v>
      </c>
      <c r="D27" s="450">
        <f>D28+D30</f>
        <v>5220000</v>
      </c>
      <c r="E27" s="450"/>
      <c r="F27" s="450">
        <f t="shared" si="0"/>
        <v>5220000</v>
      </c>
    </row>
    <row r="28" spans="1:6" ht="35.25" customHeight="1">
      <c r="A28" s="25"/>
      <c r="B28" s="212" t="s">
        <v>432</v>
      </c>
      <c r="C28" s="37" t="s">
        <v>433</v>
      </c>
      <c r="D28" s="443">
        <f>D29</f>
        <v>1900000</v>
      </c>
      <c r="E28" s="443"/>
      <c r="F28" s="443">
        <f t="shared" si="0"/>
        <v>1900000</v>
      </c>
    </row>
    <row r="29" spans="1:6" ht="113.25" customHeight="1">
      <c r="A29" s="25"/>
      <c r="B29" s="40" t="s">
        <v>434</v>
      </c>
      <c r="C29" s="421" t="s">
        <v>435</v>
      </c>
      <c r="D29" s="446">
        <v>1900000</v>
      </c>
      <c r="E29" s="446"/>
      <c r="F29" s="459">
        <f t="shared" si="0"/>
        <v>1900000</v>
      </c>
    </row>
    <row r="30" spans="1:6" ht="21" customHeight="1">
      <c r="A30" s="25"/>
      <c r="B30" s="454" t="s">
        <v>436</v>
      </c>
      <c r="C30" s="39" t="s">
        <v>437</v>
      </c>
      <c r="D30" s="455">
        <f>D31+D33</f>
        <v>3320000</v>
      </c>
      <c r="E30" s="455"/>
      <c r="F30" s="443">
        <f t="shared" si="0"/>
        <v>3320000</v>
      </c>
    </row>
    <row r="31" spans="1:6" ht="36.75" customHeight="1">
      <c r="A31" s="25"/>
      <c r="B31" s="40" t="s">
        <v>438</v>
      </c>
      <c r="C31" s="456" t="s">
        <v>439</v>
      </c>
      <c r="D31" s="457">
        <f>D32</f>
        <v>2150000</v>
      </c>
      <c r="E31" s="457"/>
      <c r="F31" s="459">
        <f t="shared" si="0"/>
        <v>2150000</v>
      </c>
    </row>
    <row r="32" spans="1:6" ht="80.25" customHeight="1">
      <c r="A32" s="25"/>
      <c r="B32" s="40" t="s">
        <v>440</v>
      </c>
      <c r="C32" s="456" t="s">
        <v>441</v>
      </c>
      <c r="D32" s="457">
        <v>2150000</v>
      </c>
      <c r="E32" s="457"/>
      <c r="F32" s="459">
        <f t="shared" si="0"/>
        <v>2150000</v>
      </c>
    </row>
    <row r="33" spans="1:6" ht="33" customHeight="1">
      <c r="A33" s="25"/>
      <c r="B33" s="40" t="s">
        <v>442</v>
      </c>
      <c r="C33" s="34" t="s">
        <v>443</v>
      </c>
      <c r="D33" s="446">
        <f>D34</f>
        <v>1170000</v>
      </c>
      <c r="E33" s="446"/>
      <c r="F33" s="459">
        <f t="shared" si="0"/>
        <v>1170000</v>
      </c>
    </row>
    <row r="34" spans="1:6" ht="88.5" customHeight="1">
      <c r="A34" s="25"/>
      <c r="B34" s="40" t="s">
        <v>444</v>
      </c>
      <c r="C34" s="34" t="s">
        <v>445</v>
      </c>
      <c r="D34" s="446">
        <v>1170000</v>
      </c>
      <c r="E34" s="446"/>
      <c r="F34" s="459">
        <f t="shared" si="0"/>
        <v>1170000</v>
      </c>
    </row>
    <row r="35" spans="1:6" ht="21.75" customHeight="1">
      <c r="A35" s="25"/>
      <c r="B35" s="439"/>
      <c r="C35" s="440" t="s">
        <v>446</v>
      </c>
      <c r="D35" s="441">
        <f>D36+D47+D58+D67+D75</f>
        <v>4498365.62</v>
      </c>
      <c r="E35" s="441">
        <f>E36+E47+E58+E67+E75</f>
        <v>152963</v>
      </c>
      <c r="F35" s="441">
        <f t="shared" si="0"/>
        <v>4651328.62</v>
      </c>
    </row>
    <row r="36" spans="1:6" ht="116.25" customHeight="1">
      <c r="A36" s="25"/>
      <c r="B36" s="448" t="s">
        <v>447</v>
      </c>
      <c r="C36" s="453" t="s">
        <v>448</v>
      </c>
      <c r="D36" s="450">
        <f>D37+D44</f>
        <v>1895000</v>
      </c>
      <c r="E36" s="450">
        <f>E37+E44</f>
        <v>635</v>
      </c>
      <c r="F36" s="450">
        <f t="shared" si="0"/>
        <v>1895635</v>
      </c>
    </row>
    <row r="37" spans="1:6" ht="211.5" customHeight="1">
      <c r="A37" s="25"/>
      <c r="B37" s="40" t="s">
        <v>449</v>
      </c>
      <c r="C37" s="34" t="s">
        <v>450</v>
      </c>
      <c r="D37" s="458">
        <f>D38+D42+D40</f>
        <v>895000</v>
      </c>
      <c r="E37" s="458">
        <f>E38+E42+E40</f>
        <v>635</v>
      </c>
      <c r="F37" s="458">
        <f>F38+F42+F40</f>
        <v>895635</v>
      </c>
    </row>
    <row r="38" spans="1:6" ht="137.25" customHeight="1">
      <c r="A38" s="25"/>
      <c r="B38" s="40" t="s">
        <v>451</v>
      </c>
      <c r="C38" s="34" t="s">
        <v>452</v>
      </c>
      <c r="D38" s="459">
        <f>D39</f>
        <v>600000</v>
      </c>
      <c r="E38" s="459"/>
      <c r="F38" s="459">
        <f t="shared" si="0"/>
        <v>600000</v>
      </c>
    </row>
    <row r="39" spans="1:6" ht="170.25" customHeight="1">
      <c r="A39" s="25"/>
      <c r="B39" s="40" t="s">
        <v>453</v>
      </c>
      <c r="C39" s="34" t="s">
        <v>454</v>
      </c>
      <c r="D39" s="446">
        <v>600000</v>
      </c>
      <c r="E39" s="460"/>
      <c r="F39" s="459">
        <f t="shared" si="0"/>
        <v>600000</v>
      </c>
    </row>
    <row r="40" spans="1:6" ht="155.25" customHeight="1">
      <c r="A40" s="25"/>
      <c r="B40" s="40" t="s">
        <v>635</v>
      </c>
      <c r="C40" s="530" t="s">
        <v>637</v>
      </c>
      <c r="D40" s="446"/>
      <c r="E40" s="460">
        <f>E41</f>
        <v>635</v>
      </c>
      <c r="F40" s="459">
        <f t="shared" si="0"/>
        <v>635</v>
      </c>
    </row>
    <row r="41" spans="1:6" ht="150.75" customHeight="1">
      <c r="A41" s="25"/>
      <c r="B41" s="40" t="s">
        <v>634</v>
      </c>
      <c r="C41" s="529" t="s">
        <v>636</v>
      </c>
      <c r="D41" s="446"/>
      <c r="E41" s="460">
        <v>635</v>
      </c>
      <c r="F41" s="459">
        <f t="shared" si="0"/>
        <v>635</v>
      </c>
    </row>
    <row r="42" spans="1:6" ht="195.75" customHeight="1">
      <c r="A42" s="25"/>
      <c r="B42" s="40" t="s">
        <v>455</v>
      </c>
      <c r="C42" s="421" t="s">
        <v>456</v>
      </c>
      <c r="D42" s="459">
        <f>D43</f>
        <v>295000</v>
      </c>
      <c r="E42" s="461"/>
      <c r="F42" s="459">
        <f t="shared" si="0"/>
        <v>295000</v>
      </c>
    </row>
    <row r="43" spans="1:6" ht="151.5" customHeight="1">
      <c r="A43" s="25"/>
      <c r="B43" s="40" t="s">
        <v>457</v>
      </c>
      <c r="C43" s="421" t="s">
        <v>458</v>
      </c>
      <c r="D43" s="446">
        <v>295000</v>
      </c>
      <c r="E43" s="460"/>
      <c r="F43" s="459">
        <f t="shared" si="0"/>
        <v>295000</v>
      </c>
    </row>
    <row r="44" spans="1:6" ht="197.25" customHeight="1">
      <c r="A44" s="25"/>
      <c r="B44" s="462" t="s">
        <v>459</v>
      </c>
      <c r="C44" s="463" t="s">
        <v>460</v>
      </c>
      <c r="D44" s="464">
        <f>D45</f>
        <v>1000000</v>
      </c>
      <c r="E44" s="464">
        <f>E45</f>
        <v>0</v>
      </c>
      <c r="F44" s="458">
        <f t="shared" si="0"/>
        <v>1000000</v>
      </c>
    </row>
    <row r="45" spans="1:6" ht="207.75" customHeight="1">
      <c r="A45" s="25"/>
      <c r="B45" s="462" t="s">
        <v>461</v>
      </c>
      <c r="C45" s="463" t="s">
        <v>462</v>
      </c>
      <c r="D45" s="457">
        <f>D46</f>
        <v>1000000</v>
      </c>
      <c r="E45" s="457"/>
      <c r="F45" s="459">
        <f t="shared" si="0"/>
        <v>1000000</v>
      </c>
    </row>
    <row r="46" spans="1:6" ht="180" customHeight="1">
      <c r="A46" s="25"/>
      <c r="B46" s="462" t="s">
        <v>463</v>
      </c>
      <c r="C46" s="463" t="s">
        <v>464</v>
      </c>
      <c r="D46" s="457">
        <v>1000000</v>
      </c>
      <c r="E46" s="465"/>
      <c r="F46" s="459">
        <f t="shared" si="0"/>
        <v>1000000</v>
      </c>
    </row>
    <row r="47" spans="1:6" ht="81.75" customHeight="1">
      <c r="A47" s="25"/>
      <c r="B47" s="466" t="s">
        <v>465</v>
      </c>
      <c r="C47" s="467" t="s">
        <v>466</v>
      </c>
      <c r="D47" s="468">
        <f>D48+D53</f>
        <v>1558987.34</v>
      </c>
      <c r="E47" s="468">
        <f>E48+E53</f>
        <v>25000</v>
      </c>
      <c r="F47" s="450">
        <f t="shared" si="0"/>
        <v>1583987.34</v>
      </c>
    </row>
    <row r="48" spans="1:6" ht="45" customHeight="1">
      <c r="A48" s="25"/>
      <c r="B48" s="40" t="s">
        <v>467</v>
      </c>
      <c r="C48" s="34" t="s">
        <v>468</v>
      </c>
      <c r="D48" s="465">
        <f>D49</f>
        <v>267000</v>
      </c>
      <c r="E48" s="465">
        <f>E49</f>
        <v>25000</v>
      </c>
      <c r="F48" s="459">
        <f t="shared" si="0"/>
        <v>292000</v>
      </c>
    </row>
    <row r="49" spans="1:6" ht="93" customHeight="1">
      <c r="A49" s="25"/>
      <c r="B49" s="40" t="s">
        <v>469</v>
      </c>
      <c r="C49" s="34" t="s">
        <v>396</v>
      </c>
      <c r="D49" s="465">
        <f>D50+D51+D52</f>
        <v>267000</v>
      </c>
      <c r="E49" s="465">
        <f>E50+E51+E52</f>
        <v>25000</v>
      </c>
      <c r="F49" s="459">
        <f t="shared" si="0"/>
        <v>292000</v>
      </c>
    </row>
    <row r="50" spans="1:6" ht="31.5" customHeight="1">
      <c r="A50" s="25"/>
      <c r="B50" s="40"/>
      <c r="C50" s="121" t="s">
        <v>87</v>
      </c>
      <c r="D50" s="469">
        <v>149000</v>
      </c>
      <c r="E50" s="469"/>
      <c r="F50" s="459">
        <f t="shared" si="0"/>
        <v>149000</v>
      </c>
    </row>
    <row r="51" spans="1:6" ht="36" customHeight="1">
      <c r="A51" s="25"/>
      <c r="B51" s="40"/>
      <c r="C51" s="121" t="s">
        <v>77</v>
      </c>
      <c r="D51" s="469">
        <v>46000</v>
      </c>
      <c r="E51" s="469">
        <v>25000</v>
      </c>
      <c r="F51" s="459">
        <f t="shared" si="0"/>
        <v>71000</v>
      </c>
    </row>
    <row r="52" spans="1:6" ht="27" customHeight="1">
      <c r="A52" s="25"/>
      <c r="B52" s="40"/>
      <c r="C52" s="121" t="s">
        <v>0</v>
      </c>
      <c r="D52" s="469">
        <v>72000</v>
      </c>
      <c r="E52" s="469"/>
      <c r="F52" s="459">
        <f t="shared" si="0"/>
        <v>72000</v>
      </c>
    </row>
    <row r="53" spans="1:6" ht="33.75" customHeight="1">
      <c r="A53" s="25"/>
      <c r="B53" s="40" t="s">
        <v>470</v>
      </c>
      <c r="C53" s="34" t="s">
        <v>638</v>
      </c>
      <c r="D53" s="465">
        <f>D54+D56</f>
        <v>1291987.34</v>
      </c>
      <c r="E53" s="465">
        <f>E54+E56</f>
        <v>0</v>
      </c>
      <c r="F53" s="459">
        <f t="shared" si="0"/>
        <v>1291987.34</v>
      </c>
    </row>
    <row r="54" spans="1:6" ht="69.75" customHeight="1">
      <c r="A54" s="25"/>
      <c r="B54" s="40" t="s">
        <v>471</v>
      </c>
      <c r="C54" s="34" t="s">
        <v>639</v>
      </c>
      <c r="D54" s="465">
        <f>D55</f>
        <v>80000</v>
      </c>
      <c r="E54" s="465">
        <f>E55</f>
        <v>0</v>
      </c>
      <c r="F54" s="459">
        <f t="shared" si="0"/>
        <v>80000</v>
      </c>
    </row>
    <row r="55" spans="1:6" ht="86.25" customHeight="1">
      <c r="A55" s="25"/>
      <c r="B55" s="40" t="s">
        <v>382</v>
      </c>
      <c r="C55" s="34" t="s">
        <v>383</v>
      </c>
      <c r="D55" s="465">
        <v>80000</v>
      </c>
      <c r="E55" s="465"/>
      <c r="F55" s="459">
        <f t="shared" si="0"/>
        <v>80000</v>
      </c>
    </row>
    <row r="56" spans="1:6" ht="39" customHeight="1">
      <c r="A56" s="25"/>
      <c r="B56" s="40" t="s">
        <v>472</v>
      </c>
      <c r="C56" s="34" t="s">
        <v>473</v>
      </c>
      <c r="D56" s="457">
        <f>D57</f>
        <v>1211987.34</v>
      </c>
      <c r="E56" s="465"/>
      <c r="F56" s="459">
        <f t="shared" si="0"/>
        <v>1211987.34</v>
      </c>
    </row>
    <row r="57" spans="1:6" ht="50.25" customHeight="1">
      <c r="A57" s="25"/>
      <c r="B57" s="40" t="s">
        <v>384</v>
      </c>
      <c r="C57" s="34" t="s">
        <v>395</v>
      </c>
      <c r="D57" s="457">
        <v>1211987.34</v>
      </c>
      <c r="E57" s="465"/>
      <c r="F57" s="459">
        <f t="shared" si="0"/>
        <v>1211987.34</v>
      </c>
    </row>
    <row r="58" spans="1:6" ht="69" customHeight="1">
      <c r="A58" s="25"/>
      <c r="B58" s="448" t="s">
        <v>474</v>
      </c>
      <c r="C58" s="453" t="s">
        <v>475</v>
      </c>
      <c r="D58" s="470">
        <f>D62+D59</f>
        <v>747084.55</v>
      </c>
      <c r="E58" s="470">
        <f>E62+E59</f>
        <v>103428</v>
      </c>
      <c r="F58" s="450">
        <f t="shared" si="0"/>
        <v>850512.55</v>
      </c>
    </row>
    <row r="59" spans="1:6" ht="195" customHeight="1">
      <c r="A59" s="25"/>
      <c r="B59" s="472" t="s">
        <v>584</v>
      </c>
      <c r="C59" s="199" t="s">
        <v>587</v>
      </c>
      <c r="D59" s="527"/>
      <c r="E59" s="528">
        <f>E60</f>
        <v>103428</v>
      </c>
      <c r="F59" s="458">
        <f t="shared" si="0"/>
        <v>103428</v>
      </c>
    </row>
    <row r="60" spans="1:6" ht="225" customHeight="1">
      <c r="A60" s="25"/>
      <c r="B60" s="472" t="s">
        <v>585</v>
      </c>
      <c r="C60" s="199" t="s">
        <v>588</v>
      </c>
      <c r="D60" s="505"/>
      <c r="E60" s="461">
        <f>E61</f>
        <v>103428</v>
      </c>
      <c r="F60" s="459">
        <f t="shared" si="0"/>
        <v>103428</v>
      </c>
    </row>
    <row r="61" spans="1:6" ht="196.5" customHeight="1">
      <c r="A61" s="25"/>
      <c r="B61" s="472" t="s">
        <v>586</v>
      </c>
      <c r="C61" s="199" t="s">
        <v>589</v>
      </c>
      <c r="D61" s="505"/>
      <c r="E61" s="461">
        <v>103428</v>
      </c>
      <c r="F61" s="459">
        <f t="shared" si="0"/>
        <v>103428</v>
      </c>
    </row>
    <row r="62" spans="1:6" s="475" customFormat="1" ht="78.75" customHeight="1">
      <c r="A62" s="471"/>
      <c r="B62" s="472" t="s">
        <v>476</v>
      </c>
      <c r="C62" s="473" t="s">
        <v>477</v>
      </c>
      <c r="D62" s="528">
        <f>D63+D65</f>
        <v>747084.55</v>
      </c>
      <c r="E62" s="528"/>
      <c r="F62" s="458">
        <f t="shared" si="0"/>
        <v>747084.55</v>
      </c>
    </row>
    <row r="63" spans="1:6" s="475" customFormat="1" ht="71.25" customHeight="1">
      <c r="A63" s="471"/>
      <c r="B63" s="472" t="s">
        <v>478</v>
      </c>
      <c r="C63" s="473" t="s">
        <v>479</v>
      </c>
      <c r="D63" s="474">
        <f>D64</f>
        <v>500000</v>
      </c>
      <c r="E63" s="474"/>
      <c r="F63" s="459">
        <f t="shared" si="0"/>
        <v>500000</v>
      </c>
    </row>
    <row r="64" spans="1:6" s="475" customFormat="1" ht="111.75" customHeight="1">
      <c r="A64" s="471"/>
      <c r="B64" s="472" t="s">
        <v>480</v>
      </c>
      <c r="C64" s="473" t="s">
        <v>481</v>
      </c>
      <c r="D64" s="474">
        <v>500000</v>
      </c>
      <c r="E64" s="474"/>
      <c r="F64" s="459">
        <f t="shared" si="0"/>
        <v>500000</v>
      </c>
    </row>
    <row r="65" spans="1:6" s="475" customFormat="1" ht="126" customHeight="1">
      <c r="A65" s="471"/>
      <c r="B65" s="472" t="s">
        <v>482</v>
      </c>
      <c r="C65" s="473" t="s">
        <v>483</v>
      </c>
      <c r="D65" s="476">
        <v>247084.55</v>
      </c>
      <c r="E65" s="474"/>
      <c r="F65" s="459">
        <f t="shared" si="0"/>
        <v>247084.55</v>
      </c>
    </row>
    <row r="66" spans="1:6" s="475" customFormat="1" ht="123.75" customHeight="1">
      <c r="A66" s="471"/>
      <c r="B66" s="472" t="s">
        <v>484</v>
      </c>
      <c r="C66" s="473" t="s">
        <v>485</v>
      </c>
      <c r="D66" s="476">
        <v>247084.55</v>
      </c>
      <c r="E66" s="474"/>
      <c r="F66" s="459">
        <f t="shared" si="0"/>
        <v>247084.55</v>
      </c>
    </row>
    <row r="67" spans="1:6" s="475" customFormat="1" ht="48" customHeight="1">
      <c r="A67" s="471"/>
      <c r="B67" s="448" t="s">
        <v>486</v>
      </c>
      <c r="C67" s="453" t="s">
        <v>487</v>
      </c>
      <c r="D67" s="450">
        <f>D68</f>
        <v>170000</v>
      </c>
      <c r="E67" s="450">
        <f>E68</f>
        <v>23900</v>
      </c>
      <c r="F67" s="450">
        <f t="shared" si="0"/>
        <v>193900</v>
      </c>
    </row>
    <row r="68" spans="1:6" s="475" customFormat="1" ht="135.75" customHeight="1">
      <c r="A68" s="471"/>
      <c r="B68" s="472" t="s">
        <v>486</v>
      </c>
      <c r="C68" s="473" t="s">
        <v>488</v>
      </c>
      <c r="D68" s="476">
        <f>D69+D70</f>
        <v>170000</v>
      </c>
      <c r="E68" s="476">
        <f>E69+E70</f>
        <v>23900</v>
      </c>
      <c r="F68" s="459">
        <f t="shared" si="0"/>
        <v>193900</v>
      </c>
    </row>
    <row r="69" spans="1:6" s="475" customFormat="1" ht="118.5" customHeight="1">
      <c r="A69" s="471"/>
      <c r="B69" s="472" t="s">
        <v>489</v>
      </c>
      <c r="C69" s="473" t="s">
        <v>490</v>
      </c>
      <c r="D69" s="476">
        <v>136000</v>
      </c>
      <c r="E69" s="476"/>
      <c r="F69" s="459">
        <f t="shared" si="0"/>
        <v>136000</v>
      </c>
    </row>
    <row r="70" spans="1:6" s="475" customFormat="1" ht="61.5" customHeight="1">
      <c r="A70" s="471"/>
      <c r="B70" s="472" t="s">
        <v>592</v>
      </c>
      <c r="C70" s="473" t="s">
        <v>593</v>
      </c>
      <c r="D70" s="476">
        <f>D71+D73</f>
        <v>34000</v>
      </c>
      <c r="E70" s="476">
        <f>E71+E73</f>
        <v>23900</v>
      </c>
      <c r="F70" s="476">
        <f>F71+F73</f>
        <v>57900</v>
      </c>
    </row>
    <row r="71" spans="1:6" s="475" customFormat="1" ht="198.75" customHeight="1">
      <c r="A71" s="471"/>
      <c r="B71" s="472" t="s">
        <v>591</v>
      </c>
      <c r="C71" s="473" t="s">
        <v>590</v>
      </c>
      <c r="D71" s="476"/>
      <c r="E71" s="476">
        <f>E72</f>
        <v>23900</v>
      </c>
      <c r="F71" s="459">
        <f t="shared" si="0"/>
        <v>23900</v>
      </c>
    </row>
    <row r="72" spans="1:6" s="475" customFormat="1" ht="104.25" customHeight="1">
      <c r="A72" s="471"/>
      <c r="B72" s="472" t="s">
        <v>581</v>
      </c>
      <c r="C72" s="504" t="s">
        <v>572</v>
      </c>
      <c r="D72" s="476"/>
      <c r="E72" s="476">
        <v>23900</v>
      </c>
      <c r="F72" s="459">
        <f t="shared" si="0"/>
        <v>23900</v>
      </c>
    </row>
    <row r="73" spans="1:6" s="475" customFormat="1" ht="69.75" customHeight="1">
      <c r="A73" s="471"/>
      <c r="B73" s="472" t="s">
        <v>491</v>
      </c>
      <c r="C73" s="473" t="s">
        <v>492</v>
      </c>
      <c r="D73" s="476">
        <f>D74</f>
        <v>34000</v>
      </c>
      <c r="E73" s="476">
        <f>E74</f>
        <v>0</v>
      </c>
      <c r="F73" s="459">
        <f t="shared" si="0"/>
        <v>34000</v>
      </c>
    </row>
    <row r="74" spans="1:6" s="475" customFormat="1" ht="364.5" customHeight="1">
      <c r="A74" s="471"/>
      <c r="B74" s="472" t="s">
        <v>493</v>
      </c>
      <c r="C74" s="473" t="s">
        <v>388</v>
      </c>
      <c r="D74" s="474">
        <v>34000</v>
      </c>
      <c r="E74" s="476"/>
      <c r="F74" s="459">
        <f t="shared" si="0"/>
        <v>34000</v>
      </c>
    </row>
    <row r="75" spans="1:6" s="475" customFormat="1" ht="51" customHeight="1">
      <c r="A75" s="471"/>
      <c r="B75" s="448" t="s">
        <v>494</v>
      </c>
      <c r="C75" s="453" t="s">
        <v>495</v>
      </c>
      <c r="D75" s="450">
        <f>D76+D78</f>
        <v>127293.73</v>
      </c>
      <c r="E75" s="470"/>
      <c r="F75" s="450">
        <f t="shared" si="0"/>
        <v>127293.73</v>
      </c>
    </row>
    <row r="76" spans="1:6" s="475" customFormat="1" ht="35.25" customHeight="1">
      <c r="A76" s="471"/>
      <c r="B76" s="472" t="s">
        <v>496</v>
      </c>
      <c r="C76" s="473" t="s">
        <v>497</v>
      </c>
      <c r="D76" s="474"/>
      <c r="E76" s="476"/>
      <c r="F76" s="459">
        <f t="shared" si="0"/>
        <v>0</v>
      </c>
    </row>
    <row r="77" spans="1:6" s="475" customFormat="1" ht="58.5" customHeight="1">
      <c r="A77" s="471"/>
      <c r="B77" s="472" t="s">
        <v>498</v>
      </c>
      <c r="C77" s="473" t="s">
        <v>499</v>
      </c>
      <c r="D77" s="474"/>
      <c r="E77" s="476"/>
      <c r="F77" s="459">
        <f t="shared" si="0"/>
        <v>0</v>
      </c>
    </row>
    <row r="78" spans="1:6" s="475" customFormat="1" ht="33" customHeight="1">
      <c r="A78" s="471"/>
      <c r="B78" s="472" t="s">
        <v>500</v>
      </c>
      <c r="C78" s="473" t="s">
        <v>501</v>
      </c>
      <c r="D78" s="476">
        <f>D79</f>
        <v>127293.73</v>
      </c>
      <c r="E78" s="476"/>
      <c r="F78" s="459">
        <f aca="true" t="shared" si="1" ref="F78:F117">D78+E78</f>
        <v>127293.73</v>
      </c>
    </row>
    <row r="79" spans="1:6" s="475" customFormat="1" ht="58.5" customHeight="1">
      <c r="A79" s="471"/>
      <c r="B79" s="472" t="s">
        <v>502</v>
      </c>
      <c r="C79" s="473" t="s">
        <v>503</v>
      </c>
      <c r="D79" s="476">
        <v>127293.73</v>
      </c>
      <c r="E79" s="476"/>
      <c r="F79" s="459">
        <f t="shared" si="1"/>
        <v>127293.73</v>
      </c>
    </row>
    <row r="80" spans="1:6" ht="39" customHeight="1">
      <c r="A80" s="25"/>
      <c r="B80" s="436" t="s">
        <v>504</v>
      </c>
      <c r="C80" s="437" t="s">
        <v>505</v>
      </c>
      <c r="D80" s="438">
        <f>D81</f>
        <v>243150690.5</v>
      </c>
      <c r="E80" s="438"/>
      <c r="F80" s="438">
        <f t="shared" si="1"/>
        <v>243150690.5</v>
      </c>
    </row>
    <row r="81" spans="1:6" ht="75" customHeight="1">
      <c r="A81" s="26"/>
      <c r="B81" s="212" t="s">
        <v>506</v>
      </c>
      <c r="C81" s="37" t="s">
        <v>507</v>
      </c>
      <c r="D81" s="452">
        <f>D82+D100+D87+D112+D114+D109</f>
        <v>243150690.5</v>
      </c>
      <c r="E81" s="452"/>
      <c r="F81" s="445">
        <f t="shared" si="1"/>
        <v>243150690.5</v>
      </c>
    </row>
    <row r="82" spans="1:6" ht="54" customHeight="1">
      <c r="A82" s="25"/>
      <c r="B82" s="448" t="s">
        <v>508</v>
      </c>
      <c r="C82" s="453" t="s">
        <v>509</v>
      </c>
      <c r="D82" s="450">
        <f>D83+D85</f>
        <v>21832542</v>
      </c>
      <c r="E82" s="450"/>
      <c r="F82" s="450">
        <f t="shared" si="1"/>
        <v>21832542</v>
      </c>
    </row>
    <row r="83" spans="1:6" ht="37.5" customHeight="1">
      <c r="A83" s="25"/>
      <c r="B83" s="477" t="s">
        <v>510</v>
      </c>
      <c r="C83" s="199" t="s">
        <v>511</v>
      </c>
      <c r="D83" s="458">
        <f>D84</f>
        <v>17500300</v>
      </c>
      <c r="E83" s="458"/>
      <c r="F83" s="443">
        <f t="shared" si="1"/>
        <v>17500300</v>
      </c>
    </row>
    <row r="84" spans="1:6" ht="65.25" customHeight="1">
      <c r="A84" s="25"/>
      <c r="B84" s="40" t="s">
        <v>512</v>
      </c>
      <c r="C84" s="34" t="s">
        <v>513</v>
      </c>
      <c r="D84" s="446">
        <v>17500300</v>
      </c>
      <c r="E84" s="446"/>
      <c r="F84" s="459">
        <f t="shared" si="1"/>
        <v>17500300</v>
      </c>
    </row>
    <row r="85" spans="1:6" ht="72.75" customHeight="1">
      <c r="A85" s="25"/>
      <c r="B85" s="40" t="s">
        <v>514</v>
      </c>
      <c r="C85" s="456" t="s">
        <v>515</v>
      </c>
      <c r="D85" s="458">
        <f>D86</f>
        <v>4332242</v>
      </c>
      <c r="E85" s="458"/>
      <c r="F85" s="443">
        <f t="shared" si="1"/>
        <v>4332242</v>
      </c>
    </row>
    <row r="86" spans="1:6" ht="78" customHeight="1">
      <c r="A86" s="25"/>
      <c r="B86" s="40" t="s">
        <v>516</v>
      </c>
      <c r="C86" s="456" t="s">
        <v>517</v>
      </c>
      <c r="D86" s="446">
        <v>4332242</v>
      </c>
      <c r="E86" s="446"/>
      <c r="F86" s="459">
        <f t="shared" si="1"/>
        <v>4332242</v>
      </c>
    </row>
    <row r="87" spans="1:6" ht="81.75" customHeight="1">
      <c r="A87" s="25"/>
      <c r="B87" s="448" t="s">
        <v>518</v>
      </c>
      <c r="C87" s="453" t="s">
        <v>519</v>
      </c>
      <c r="D87" s="450">
        <f>D88+D92++D94+D90</f>
        <v>193751158.53</v>
      </c>
      <c r="E87" s="450"/>
      <c r="F87" s="450">
        <f t="shared" si="1"/>
        <v>193751158.53</v>
      </c>
    </row>
    <row r="88" spans="1:6" ht="279.75" customHeight="1">
      <c r="A88" s="25"/>
      <c r="B88" s="477" t="s">
        <v>520</v>
      </c>
      <c r="C88" s="199" t="s">
        <v>521</v>
      </c>
      <c r="D88" s="464">
        <f>D89</f>
        <v>11833533.41</v>
      </c>
      <c r="E88" s="458"/>
      <c r="F88" s="458">
        <f t="shared" si="1"/>
        <v>11833533.41</v>
      </c>
    </row>
    <row r="89" spans="1:6" ht="158.25" customHeight="1">
      <c r="A89" s="25"/>
      <c r="B89" s="477" t="s">
        <v>522</v>
      </c>
      <c r="C89" s="199" t="s">
        <v>523</v>
      </c>
      <c r="D89" s="478">
        <v>11833533.41</v>
      </c>
      <c r="E89" s="446"/>
      <c r="F89" s="459">
        <f t="shared" si="1"/>
        <v>11833533.41</v>
      </c>
    </row>
    <row r="90" spans="1:6" ht="158.25" customHeight="1">
      <c r="A90" s="25"/>
      <c r="B90" s="477" t="s">
        <v>524</v>
      </c>
      <c r="C90" s="199" t="s">
        <v>525</v>
      </c>
      <c r="D90" s="464">
        <v>712315.43</v>
      </c>
      <c r="E90" s="458"/>
      <c r="F90" s="458">
        <f t="shared" si="1"/>
        <v>712315.43</v>
      </c>
    </row>
    <row r="91" spans="1:6" ht="177.75" customHeight="1">
      <c r="A91" s="25"/>
      <c r="B91" s="477" t="s">
        <v>526</v>
      </c>
      <c r="C91" s="199" t="s">
        <v>527</v>
      </c>
      <c r="D91" s="478">
        <v>712315.43</v>
      </c>
      <c r="E91" s="446"/>
      <c r="F91" s="459">
        <f t="shared" si="1"/>
        <v>712315.43</v>
      </c>
    </row>
    <row r="92" spans="1:6" ht="36.75" customHeight="1">
      <c r="A92" s="25"/>
      <c r="B92" s="477" t="s">
        <v>528</v>
      </c>
      <c r="C92" s="479" t="s">
        <v>529</v>
      </c>
      <c r="D92" s="464">
        <f>D93</f>
        <v>34106</v>
      </c>
      <c r="E92" s="464"/>
      <c r="F92" s="458">
        <f t="shared" si="1"/>
        <v>34106</v>
      </c>
    </row>
    <row r="93" spans="1:6" ht="64.5" customHeight="1">
      <c r="A93" s="25"/>
      <c r="B93" s="477" t="s">
        <v>530</v>
      </c>
      <c r="C93" s="480" t="s">
        <v>531</v>
      </c>
      <c r="D93" s="478">
        <v>34106</v>
      </c>
      <c r="E93" s="446"/>
      <c r="F93" s="459">
        <f t="shared" si="1"/>
        <v>34106</v>
      </c>
    </row>
    <row r="94" spans="1:6" ht="30.75" customHeight="1">
      <c r="A94" s="25"/>
      <c r="B94" s="477" t="s">
        <v>532</v>
      </c>
      <c r="C94" s="199" t="s">
        <v>533</v>
      </c>
      <c r="D94" s="464">
        <f>D95</f>
        <v>181171203.69</v>
      </c>
      <c r="E94" s="458"/>
      <c r="F94" s="458">
        <f t="shared" si="1"/>
        <v>181171203.69</v>
      </c>
    </row>
    <row r="95" spans="1:6" ht="48" customHeight="1">
      <c r="A95" s="25"/>
      <c r="B95" s="40" t="s">
        <v>534</v>
      </c>
      <c r="C95" s="199" t="s">
        <v>535</v>
      </c>
      <c r="D95" s="478">
        <f>D96+D97+D98+D99</f>
        <v>181171203.69</v>
      </c>
      <c r="E95" s="446"/>
      <c r="F95" s="459">
        <f t="shared" si="1"/>
        <v>181171203.69</v>
      </c>
    </row>
    <row r="96" spans="1:6" ht="23.25" customHeight="1">
      <c r="A96" s="25"/>
      <c r="B96" s="462"/>
      <c r="C96" s="481" t="s">
        <v>536</v>
      </c>
      <c r="D96" s="482">
        <v>174279348.48</v>
      </c>
      <c r="E96" s="446"/>
      <c r="F96" s="526">
        <f t="shared" si="1"/>
        <v>174279348.48</v>
      </c>
    </row>
    <row r="97" spans="1:6" ht="30.75" customHeight="1">
      <c r="A97" s="25"/>
      <c r="B97" s="462"/>
      <c r="C97" s="481" t="s">
        <v>537</v>
      </c>
      <c r="D97" s="483">
        <v>5223448</v>
      </c>
      <c r="E97" s="446"/>
      <c r="F97" s="526">
        <f t="shared" si="1"/>
        <v>5223448</v>
      </c>
    </row>
    <row r="98" spans="1:6" ht="34.5" customHeight="1">
      <c r="A98" s="25"/>
      <c r="B98" s="462"/>
      <c r="C98" s="481" t="s">
        <v>538</v>
      </c>
      <c r="D98" s="483">
        <v>858884.21</v>
      </c>
      <c r="E98" s="446"/>
      <c r="F98" s="526">
        <f t="shared" si="1"/>
        <v>858884.21</v>
      </c>
    </row>
    <row r="99" spans="1:6" ht="36.75" customHeight="1">
      <c r="A99" s="25"/>
      <c r="B99" s="462"/>
      <c r="C99" s="481" t="s">
        <v>539</v>
      </c>
      <c r="D99" s="483">
        <v>809523</v>
      </c>
      <c r="E99" s="446"/>
      <c r="F99" s="526">
        <f t="shared" si="1"/>
        <v>809523</v>
      </c>
    </row>
    <row r="100" spans="1:6" ht="39.75" customHeight="1">
      <c r="A100" s="25"/>
      <c r="B100" s="466" t="s">
        <v>540</v>
      </c>
      <c r="C100" s="467" t="s">
        <v>541</v>
      </c>
      <c r="D100" s="450">
        <f>D101+D104+D107</f>
        <v>28461982.9</v>
      </c>
      <c r="E100" s="450"/>
      <c r="F100" s="450">
        <f t="shared" si="1"/>
        <v>28461982.9</v>
      </c>
    </row>
    <row r="101" spans="1:6" ht="156.75" customHeight="1">
      <c r="A101" s="25"/>
      <c r="B101" s="212" t="s">
        <v>542</v>
      </c>
      <c r="C101" s="484" t="s">
        <v>543</v>
      </c>
      <c r="D101" s="443">
        <f>D102</f>
        <v>487600</v>
      </c>
      <c r="E101" s="443"/>
      <c r="F101" s="443">
        <f t="shared" si="1"/>
        <v>487600</v>
      </c>
    </row>
    <row r="102" spans="1:6" ht="151.5" customHeight="1">
      <c r="A102" s="25"/>
      <c r="B102" s="40" t="s">
        <v>544</v>
      </c>
      <c r="C102" s="421" t="s">
        <v>545</v>
      </c>
      <c r="D102" s="446">
        <f>D103</f>
        <v>487600</v>
      </c>
      <c r="E102" s="446"/>
      <c r="F102" s="459">
        <f t="shared" si="1"/>
        <v>487600</v>
      </c>
    </row>
    <row r="103" spans="1:6" ht="35.25" customHeight="1">
      <c r="A103" s="25"/>
      <c r="B103" s="462"/>
      <c r="C103" s="485" t="s">
        <v>546</v>
      </c>
      <c r="D103" s="446">
        <v>487600</v>
      </c>
      <c r="E103" s="446"/>
      <c r="F103" s="459">
        <f t="shared" si="1"/>
        <v>487600</v>
      </c>
    </row>
    <row r="104" spans="1:6" ht="156" customHeight="1">
      <c r="A104" s="25"/>
      <c r="B104" s="40" t="s">
        <v>547</v>
      </c>
      <c r="C104" s="486" t="s">
        <v>548</v>
      </c>
      <c r="D104" s="455">
        <f>D105</f>
        <v>2000000</v>
      </c>
      <c r="E104" s="455"/>
      <c r="F104" s="443">
        <f t="shared" si="1"/>
        <v>2000000</v>
      </c>
    </row>
    <row r="105" spans="1:6" ht="157.5" customHeight="1">
      <c r="A105" s="25"/>
      <c r="B105" s="40" t="s">
        <v>549</v>
      </c>
      <c r="C105" s="463" t="s">
        <v>550</v>
      </c>
      <c r="D105" s="457">
        <v>2000000</v>
      </c>
      <c r="E105" s="457"/>
      <c r="F105" s="459">
        <f t="shared" si="1"/>
        <v>2000000</v>
      </c>
    </row>
    <row r="106" spans="1:6" ht="21.75" customHeight="1">
      <c r="A106" s="25"/>
      <c r="B106" s="40"/>
      <c r="C106" s="485" t="s">
        <v>551</v>
      </c>
      <c r="D106" s="457">
        <v>2000000</v>
      </c>
      <c r="E106" s="457"/>
      <c r="F106" s="459">
        <f t="shared" si="1"/>
        <v>2000000</v>
      </c>
    </row>
    <row r="107" spans="1:6" ht="144.75" customHeight="1">
      <c r="A107" s="25"/>
      <c r="B107" s="212" t="s">
        <v>552</v>
      </c>
      <c r="C107" s="486" t="s">
        <v>553</v>
      </c>
      <c r="D107" s="455">
        <f>D108</f>
        <v>25974382.9</v>
      </c>
      <c r="E107" s="455"/>
      <c r="F107" s="443">
        <f t="shared" si="1"/>
        <v>25974382.9</v>
      </c>
    </row>
    <row r="108" spans="1:6" ht="157.5" customHeight="1">
      <c r="A108" s="25"/>
      <c r="B108" s="40" t="s">
        <v>554</v>
      </c>
      <c r="C108" s="463" t="s">
        <v>555</v>
      </c>
      <c r="D108" s="457">
        <v>25974382.9</v>
      </c>
      <c r="E108" s="457"/>
      <c r="F108" s="459">
        <f t="shared" si="1"/>
        <v>25974382.9</v>
      </c>
    </row>
    <row r="109" spans="1:6" ht="51" customHeight="1">
      <c r="A109" s="25"/>
      <c r="B109" s="448" t="s">
        <v>556</v>
      </c>
      <c r="C109" s="467" t="s">
        <v>557</v>
      </c>
      <c r="D109" s="487">
        <f>D110</f>
        <v>80000</v>
      </c>
      <c r="E109" s="487"/>
      <c r="F109" s="450">
        <f t="shared" si="1"/>
        <v>80000</v>
      </c>
    </row>
    <row r="110" spans="1:6" ht="60" customHeight="1">
      <c r="A110" s="25"/>
      <c r="B110" s="477" t="s">
        <v>558</v>
      </c>
      <c r="C110" s="488" t="s">
        <v>559</v>
      </c>
      <c r="D110" s="478">
        <f>D111</f>
        <v>80000</v>
      </c>
      <c r="E110" s="478"/>
      <c r="F110" s="459">
        <f t="shared" si="1"/>
        <v>80000</v>
      </c>
    </row>
    <row r="111" spans="1:6" ht="63.75" customHeight="1">
      <c r="A111" s="25"/>
      <c r="B111" s="477" t="s">
        <v>560</v>
      </c>
      <c r="C111" s="488" t="s">
        <v>559</v>
      </c>
      <c r="D111" s="478">
        <v>80000</v>
      </c>
      <c r="E111" s="478"/>
      <c r="F111" s="459">
        <f t="shared" si="1"/>
        <v>80000</v>
      </c>
    </row>
    <row r="112" spans="1:6" ht="199.5" customHeight="1">
      <c r="A112" s="25"/>
      <c r="B112" s="448" t="s">
        <v>561</v>
      </c>
      <c r="C112" s="489" t="s">
        <v>562</v>
      </c>
      <c r="D112" s="490"/>
      <c r="E112" s="490"/>
      <c r="F112" s="450">
        <f t="shared" si="1"/>
        <v>0</v>
      </c>
    </row>
    <row r="113" spans="1:6" ht="210" customHeight="1">
      <c r="A113" s="25"/>
      <c r="B113" s="462" t="s">
        <v>563</v>
      </c>
      <c r="C113" s="463" t="s">
        <v>564</v>
      </c>
      <c r="D113" s="491"/>
      <c r="E113" s="491"/>
      <c r="F113" s="459">
        <f t="shared" si="1"/>
        <v>0</v>
      </c>
    </row>
    <row r="114" spans="1:6" ht="90" customHeight="1">
      <c r="A114" s="25"/>
      <c r="B114" s="466" t="s">
        <v>565</v>
      </c>
      <c r="C114" s="467" t="s">
        <v>566</v>
      </c>
      <c r="D114" s="487">
        <f>D116</f>
        <v>-974992.93</v>
      </c>
      <c r="E114" s="492"/>
      <c r="F114" s="450">
        <f t="shared" si="1"/>
        <v>-974992.93</v>
      </c>
    </row>
    <row r="115" spans="1:6" ht="105.75" customHeight="1">
      <c r="A115" s="25"/>
      <c r="B115" s="493" t="s">
        <v>582</v>
      </c>
      <c r="C115" s="488" t="s">
        <v>583</v>
      </c>
      <c r="D115" s="494"/>
      <c r="E115" s="478"/>
      <c r="F115" s="459">
        <f t="shared" si="1"/>
        <v>0</v>
      </c>
    </row>
    <row r="116" spans="1:6" ht="120.75" customHeight="1">
      <c r="A116" s="25"/>
      <c r="B116" s="493" t="s">
        <v>567</v>
      </c>
      <c r="C116" s="488" t="s">
        <v>568</v>
      </c>
      <c r="D116" s="478">
        <v>-974992.93</v>
      </c>
      <c r="E116" s="478"/>
      <c r="F116" s="459">
        <f t="shared" si="1"/>
        <v>-974992.93</v>
      </c>
    </row>
    <row r="117" spans="1:6" ht="27.75" customHeight="1">
      <c r="A117" s="25"/>
      <c r="B117" s="495"/>
      <c r="C117" s="496" t="s">
        <v>569</v>
      </c>
      <c r="D117" s="497">
        <f>D7+D80</f>
        <v>300193956.12</v>
      </c>
      <c r="E117" s="497">
        <f>E7+E80</f>
        <v>2127828.5199999996</v>
      </c>
      <c r="F117" s="438">
        <f t="shared" si="1"/>
        <v>302321784.64</v>
      </c>
    </row>
    <row r="118" spans="1:6" ht="15.75">
      <c r="A118" s="498"/>
      <c r="B118" s="499"/>
      <c r="C118" s="500"/>
      <c r="D118" s="501"/>
      <c r="E118" s="501"/>
      <c r="F118" s="501"/>
    </row>
    <row r="119" spans="1:6" ht="15.75">
      <c r="A119" s="498"/>
      <c r="B119" s="500"/>
      <c r="C119" s="500"/>
      <c r="D119" s="501"/>
      <c r="E119" s="501"/>
      <c r="F119" s="501"/>
    </row>
  </sheetData>
  <sheetProtection/>
  <mergeCells count="9">
    <mergeCell ref="B1:F1"/>
    <mergeCell ref="B2:F2"/>
    <mergeCell ref="D3:F3"/>
    <mergeCell ref="B4:B6"/>
    <mergeCell ref="C4:C6"/>
    <mergeCell ref="D4:F4"/>
    <mergeCell ref="D5:D6"/>
    <mergeCell ref="E5:E6"/>
    <mergeCell ref="F5:F6"/>
  </mergeCells>
  <hyperlinks>
    <hyperlink ref="C20" r:id="rId1" display="https://internet.garant.ru/#/document/5759555/entry/0"/>
    <hyperlink ref="C22" r:id="rId2" display="https://internet.garant.ru/#/document/5759555/entry/0"/>
    <hyperlink ref="C24" r:id="rId3" display="https://internet.garant.ru/#/document/5759555/entry/0"/>
    <hyperlink ref="C26" r:id="rId4" display="https://internet.garant.ru/#/document/5759555/entry/0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3">
      <selection activeCell="L18" sqref="L18"/>
    </sheetView>
  </sheetViews>
  <sheetFormatPr defaultColWidth="8.88671875" defaultRowHeight="12.75"/>
  <cols>
    <col min="1" max="1" width="18.10546875" style="522" customWidth="1"/>
    <col min="2" max="2" width="2.6640625" style="522" customWidth="1"/>
    <col min="3" max="3" width="3.3359375" style="522" customWidth="1"/>
    <col min="4" max="6" width="4.4453125" style="522" customWidth="1"/>
    <col min="7" max="7" width="3.88671875" style="522" customWidth="1"/>
    <col min="8" max="8" width="9.77734375" style="525" customWidth="1"/>
    <col min="9" max="9" width="9.99609375" style="20" customWidth="1"/>
    <col min="10" max="10" width="11.3359375" style="20" customWidth="1"/>
    <col min="11" max="11" width="8.88671875" style="20" customWidth="1"/>
    <col min="12" max="12" width="12.88671875" style="20" bestFit="1" customWidth="1"/>
    <col min="13" max="16384" width="8.88671875" style="20" customWidth="1"/>
  </cols>
  <sheetData>
    <row r="1" spans="1:12" ht="121.5" customHeight="1">
      <c r="A1" s="506"/>
      <c r="B1" s="506"/>
      <c r="C1" s="507"/>
      <c r="D1" s="507"/>
      <c r="E1" s="618" t="s">
        <v>649</v>
      </c>
      <c r="F1" s="618"/>
      <c r="G1" s="618"/>
      <c r="H1" s="618"/>
      <c r="I1" s="618"/>
      <c r="J1" s="618"/>
      <c r="K1" s="35"/>
      <c r="L1" s="35"/>
    </row>
    <row r="2" spans="1:10" ht="76.5" customHeight="1">
      <c r="A2" s="613" t="s">
        <v>594</v>
      </c>
      <c r="B2" s="613"/>
      <c r="C2" s="613"/>
      <c r="D2" s="613"/>
      <c r="E2" s="613"/>
      <c r="F2" s="613"/>
      <c r="G2" s="613"/>
      <c r="H2" s="613"/>
      <c r="I2" s="613"/>
      <c r="J2" s="613"/>
    </row>
    <row r="3" spans="1:10" ht="13.5" customHeight="1">
      <c r="A3" s="508"/>
      <c r="B3" s="508"/>
      <c r="C3" s="508"/>
      <c r="D3" s="508"/>
      <c r="E3" s="508"/>
      <c r="F3" s="508"/>
      <c r="G3" s="508"/>
      <c r="H3" s="506"/>
      <c r="J3" s="30" t="s">
        <v>595</v>
      </c>
    </row>
    <row r="4" spans="1:10" ht="78" customHeight="1">
      <c r="A4" s="473" t="s">
        <v>376</v>
      </c>
      <c r="B4" s="619" t="s">
        <v>14</v>
      </c>
      <c r="C4" s="619"/>
      <c r="D4" s="619"/>
      <c r="E4" s="619"/>
      <c r="F4" s="619"/>
      <c r="G4" s="619"/>
      <c r="H4" s="509" t="s">
        <v>192</v>
      </c>
      <c r="I4" s="509" t="s">
        <v>596</v>
      </c>
      <c r="J4" s="509" t="s">
        <v>597</v>
      </c>
    </row>
    <row r="5" spans="1:10" ht="51" customHeight="1">
      <c r="A5" s="510" t="s">
        <v>598</v>
      </c>
      <c r="B5" s="620" t="s">
        <v>599</v>
      </c>
      <c r="C5" s="621"/>
      <c r="D5" s="621"/>
      <c r="E5" s="621"/>
      <c r="F5" s="621"/>
      <c r="G5" s="621"/>
      <c r="H5" s="511">
        <v>8195192.83</v>
      </c>
      <c r="I5" s="511">
        <v>0</v>
      </c>
      <c r="J5" s="511">
        <v>8195192.83</v>
      </c>
    </row>
    <row r="6" spans="1:10" ht="33.75" customHeight="1">
      <c r="A6" s="510" t="s">
        <v>600</v>
      </c>
      <c r="B6" s="620" t="s">
        <v>601</v>
      </c>
      <c r="C6" s="621"/>
      <c r="D6" s="621"/>
      <c r="E6" s="621"/>
      <c r="F6" s="621"/>
      <c r="G6" s="621"/>
      <c r="H6" s="512"/>
      <c r="I6" s="513"/>
      <c r="J6" s="513"/>
    </row>
    <row r="7" spans="1:12" s="517" customFormat="1" ht="51" customHeight="1">
      <c r="A7" s="514" t="s">
        <v>602</v>
      </c>
      <c r="B7" s="622" t="s">
        <v>603</v>
      </c>
      <c r="C7" s="619"/>
      <c r="D7" s="619"/>
      <c r="E7" s="619"/>
      <c r="F7" s="619"/>
      <c r="G7" s="619"/>
      <c r="H7" s="515"/>
      <c r="I7" s="516"/>
      <c r="J7" s="516"/>
      <c r="L7" s="518"/>
    </row>
    <row r="8" spans="1:10" ht="80.25" customHeight="1">
      <c r="A8" s="514" t="s">
        <v>604</v>
      </c>
      <c r="B8" s="622" t="s">
        <v>605</v>
      </c>
      <c r="C8" s="619"/>
      <c r="D8" s="619"/>
      <c r="E8" s="619"/>
      <c r="F8" s="619"/>
      <c r="G8" s="619"/>
      <c r="H8" s="515"/>
      <c r="I8" s="50"/>
      <c r="J8" s="50"/>
    </row>
    <row r="9" spans="1:10" ht="75" customHeight="1">
      <c r="A9" s="514" t="s">
        <v>606</v>
      </c>
      <c r="B9" s="599" t="s">
        <v>607</v>
      </c>
      <c r="C9" s="623"/>
      <c r="D9" s="623"/>
      <c r="E9" s="623"/>
      <c r="F9" s="623"/>
      <c r="G9" s="624"/>
      <c r="H9" s="515"/>
      <c r="I9" s="50"/>
      <c r="J9" s="50"/>
    </row>
    <row r="10" spans="1:10" ht="82.5" customHeight="1">
      <c r="A10" s="514" t="s">
        <v>608</v>
      </c>
      <c r="B10" s="622" t="s">
        <v>609</v>
      </c>
      <c r="C10" s="619"/>
      <c r="D10" s="619"/>
      <c r="E10" s="619"/>
      <c r="F10" s="619"/>
      <c r="G10" s="619"/>
      <c r="H10" s="515"/>
      <c r="I10" s="50"/>
      <c r="J10" s="50"/>
    </row>
    <row r="11" spans="1:10" ht="69.75" customHeight="1">
      <c r="A11" s="510" t="s">
        <v>610</v>
      </c>
      <c r="B11" s="596" t="s">
        <v>611</v>
      </c>
      <c r="C11" s="625"/>
      <c r="D11" s="625"/>
      <c r="E11" s="625"/>
      <c r="F11" s="625"/>
      <c r="G11" s="626"/>
      <c r="H11" s="519"/>
      <c r="I11" s="50"/>
      <c r="J11" s="50"/>
    </row>
    <row r="12" spans="1:10" ht="90" customHeight="1">
      <c r="A12" s="514" t="s">
        <v>612</v>
      </c>
      <c r="B12" s="599" t="s">
        <v>613</v>
      </c>
      <c r="C12" s="627"/>
      <c r="D12" s="627"/>
      <c r="E12" s="627"/>
      <c r="F12" s="627"/>
      <c r="G12" s="628"/>
      <c r="H12" s="515"/>
      <c r="I12" s="50"/>
      <c r="J12" s="50"/>
    </row>
    <row r="13" spans="1:10" ht="104.25" customHeight="1">
      <c r="A13" s="514" t="s">
        <v>614</v>
      </c>
      <c r="B13" s="599" t="s">
        <v>615</v>
      </c>
      <c r="C13" s="600"/>
      <c r="D13" s="600"/>
      <c r="E13" s="600"/>
      <c r="F13" s="600"/>
      <c r="G13" s="601"/>
      <c r="H13" s="515"/>
      <c r="I13" s="50"/>
      <c r="J13" s="50"/>
    </row>
    <row r="14" spans="1:10" s="520" customFormat="1" ht="102.75" customHeight="1">
      <c r="A14" s="514" t="s">
        <v>616</v>
      </c>
      <c r="B14" s="607" t="s">
        <v>617</v>
      </c>
      <c r="C14" s="629"/>
      <c r="D14" s="629"/>
      <c r="E14" s="629"/>
      <c r="F14" s="629"/>
      <c r="G14" s="630"/>
      <c r="H14" s="515"/>
      <c r="I14" s="516"/>
      <c r="J14" s="516"/>
    </row>
    <row r="15" spans="1:10" ht="101.25" customHeight="1">
      <c r="A15" s="514" t="s">
        <v>618</v>
      </c>
      <c r="B15" s="607" t="s">
        <v>619</v>
      </c>
      <c r="C15" s="608"/>
      <c r="D15" s="608"/>
      <c r="E15" s="608"/>
      <c r="F15" s="608"/>
      <c r="G15" s="609"/>
      <c r="H15" s="515"/>
      <c r="I15" s="50"/>
      <c r="J15" s="516"/>
    </row>
    <row r="16" spans="1:10" ht="48" customHeight="1">
      <c r="A16" s="510" t="s">
        <v>620</v>
      </c>
      <c r="B16" s="620" t="s">
        <v>621</v>
      </c>
      <c r="C16" s="621"/>
      <c r="D16" s="621"/>
      <c r="E16" s="621"/>
      <c r="F16" s="621"/>
      <c r="G16" s="621"/>
      <c r="H16" s="511">
        <f>H17+H20</f>
        <v>8195192.829999983</v>
      </c>
      <c r="I16" s="511">
        <f>I17+I20</f>
        <v>0</v>
      </c>
      <c r="J16" s="511">
        <f>J17+J20</f>
        <v>8195192.829999983</v>
      </c>
    </row>
    <row r="17" spans="1:12" ht="40.5" customHeight="1">
      <c r="A17" s="514" t="s">
        <v>622</v>
      </c>
      <c r="B17" s="622" t="s">
        <v>623</v>
      </c>
      <c r="C17" s="622"/>
      <c r="D17" s="622"/>
      <c r="E17" s="622"/>
      <c r="F17" s="622"/>
      <c r="G17" s="622"/>
      <c r="H17" s="521">
        <v>-300193956.12</v>
      </c>
      <c r="I17" s="521">
        <v>-2127828.52</v>
      </c>
      <c r="J17" s="521">
        <f aca="true" t="shared" si="0" ref="J17:J22">H17+I17</f>
        <v>-302321784.64</v>
      </c>
      <c r="L17" s="29"/>
    </row>
    <row r="18" spans="1:12" ht="39.75" customHeight="1">
      <c r="A18" s="514" t="s">
        <v>624</v>
      </c>
      <c r="B18" s="599" t="s">
        <v>625</v>
      </c>
      <c r="C18" s="600"/>
      <c r="D18" s="600"/>
      <c r="E18" s="600"/>
      <c r="F18" s="600"/>
      <c r="G18" s="601"/>
      <c r="H18" s="521">
        <v>-300193956.12</v>
      </c>
      <c r="I18" s="521">
        <v>-2127828.52</v>
      </c>
      <c r="J18" s="521">
        <f t="shared" si="0"/>
        <v>-302321784.64</v>
      </c>
      <c r="L18" s="538"/>
    </row>
    <row r="19" spans="1:10" ht="51.75" customHeight="1">
      <c r="A19" s="514" t="s">
        <v>626</v>
      </c>
      <c r="B19" s="599" t="s">
        <v>627</v>
      </c>
      <c r="C19" s="600"/>
      <c r="D19" s="600"/>
      <c r="E19" s="600"/>
      <c r="F19" s="600"/>
      <c r="G19" s="601"/>
      <c r="H19" s="521">
        <v>-300193956.12</v>
      </c>
      <c r="I19" s="521">
        <v>-2127828.52</v>
      </c>
      <c r="J19" s="521">
        <f t="shared" si="0"/>
        <v>-302321784.64</v>
      </c>
    </row>
    <row r="20" spans="1:10" ht="30.75" customHeight="1">
      <c r="A20" s="514" t="s">
        <v>628</v>
      </c>
      <c r="B20" s="622" t="s">
        <v>629</v>
      </c>
      <c r="C20" s="619"/>
      <c r="D20" s="619"/>
      <c r="E20" s="619"/>
      <c r="F20" s="619"/>
      <c r="G20" s="619"/>
      <c r="H20" s="521">
        <v>308389148.95</v>
      </c>
      <c r="I20" s="521">
        <v>2127828.52</v>
      </c>
      <c r="J20" s="521">
        <f t="shared" si="0"/>
        <v>310516977.46999997</v>
      </c>
    </row>
    <row r="21" spans="1:10" ht="35.25" customHeight="1">
      <c r="A21" s="514" t="s">
        <v>630</v>
      </c>
      <c r="B21" s="622" t="s">
        <v>631</v>
      </c>
      <c r="C21" s="622"/>
      <c r="D21" s="622"/>
      <c r="E21" s="622"/>
      <c r="F21" s="622"/>
      <c r="G21" s="622"/>
      <c r="H21" s="521">
        <v>308389148.95</v>
      </c>
      <c r="I21" s="521">
        <v>2127828.52</v>
      </c>
      <c r="J21" s="521">
        <f t="shared" si="0"/>
        <v>310516977.46999997</v>
      </c>
    </row>
    <row r="22" spans="1:10" ht="48.75" customHeight="1">
      <c r="A22" s="514" t="s">
        <v>632</v>
      </c>
      <c r="B22" s="622" t="s">
        <v>633</v>
      </c>
      <c r="C22" s="619"/>
      <c r="D22" s="619"/>
      <c r="E22" s="619"/>
      <c r="F22" s="619"/>
      <c r="G22" s="619"/>
      <c r="H22" s="521">
        <v>308389148.95</v>
      </c>
      <c r="I22" s="521">
        <v>2127828.52</v>
      </c>
      <c r="J22" s="521">
        <f t="shared" si="0"/>
        <v>310516977.46999997</v>
      </c>
    </row>
    <row r="23" spans="8:10" ht="15">
      <c r="H23" s="523"/>
      <c r="I23" s="524"/>
      <c r="J23" s="524"/>
    </row>
    <row r="24" ht="15">
      <c r="H24" s="522"/>
    </row>
    <row r="25" ht="15">
      <c r="H25" s="522"/>
    </row>
    <row r="26" ht="15">
      <c r="H26" s="522"/>
    </row>
    <row r="27" ht="15">
      <c r="H27" s="522"/>
    </row>
    <row r="28" ht="15">
      <c r="H28" s="522"/>
    </row>
    <row r="29" ht="15">
      <c r="H29" s="522"/>
    </row>
    <row r="30" ht="15">
      <c r="H30" s="522"/>
    </row>
    <row r="31" ht="15">
      <c r="H31" s="522"/>
    </row>
    <row r="32" ht="15">
      <c r="H32" s="522"/>
    </row>
    <row r="33" ht="15">
      <c r="H33" s="522"/>
    </row>
    <row r="34" ht="15">
      <c r="H34" s="522"/>
    </row>
    <row r="35" ht="15">
      <c r="H35" s="522"/>
    </row>
    <row r="36" ht="15">
      <c r="H36" s="522"/>
    </row>
    <row r="37" ht="15">
      <c r="H37" s="522"/>
    </row>
    <row r="38" ht="15">
      <c r="H38" s="522"/>
    </row>
    <row r="39" ht="15">
      <c r="H39" s="522"/>
    </row>
    <row r="40" ht="15">
      <c r="H40" s="522"/>
    </row>
    <row r="41" ht="15">
      <c r="H41" s="522"/>
    </row>
    <row r="42" ht="15">
      <c r="H42" s="522"/>
    </row>
    <row r="43" ht="15">
      <c r="H43" s="522"/>
    </row>
    <row r="44" ht="15">
      <c r="H44" s="522"/>
    </row>
    <row r="45" ht="15">
      <c r="H45" s="522"/>
    </row>
    <row r="46" ht="15">
      <c r="H46" s="522"/>
    </row>
    <row r="47" ht="15">
      <c r="H47" s="522"/>
    </row>
    <row r="48" ht="15">
      <c r="H48" s="522"/>
    </row>
    <row r="49" ht="15">
      <c r="H49" s="522"/>
    </row>
    <row r="50" ht="15">
      <c r="H50" s="522"/>
    </row>
    <row r="51" ht="15">
      <c r="H51" s="522"/>
    </row>
    <row r="52" ht="15">
      <c r="H52" s="522"/>
    </row>
    <row r="53" ht="15">
      <c r="H53" s="522"/>
    </row>
    <row r="54" ht="15">
      <c r="H54" s="522"/>
    </row>
    <row r="55" ht="15">
      <c r="H55" s="522"/>
    </row>
    <row r="56" ht="15">
      <c r="H56" s="522"/>
    </row>
    <row r="57" ht="15">
      <c r="H57" s="522"/>
    </row>
    <row r="58" ht="15">
      <c r="H58" s="522"/>
    </row>
    <row r="59" ht="15">
      <c r="H59" s="522"/>
    </row>
    <row r="60" ht="15">
      <c r="H60" s="522"/>
    </row>
    <row r="61" ht="15">
      <c r="H61" s="522"/>
    </row>
    <row r="62" ht="15">
      <c r="H62" s="522"/>
    </row>
    <row r="63" ht="15">
      <c r="H63" s="522"/>
    </row>
    <row r="64" ht="15">
      <c r="H64" s="522"/>
    </row>
    <row r="65" ht="15">
      <c r="H65" s="522"/>
    </row>
    <row r="66" ht="15">
      <c r="H66" s="522"/>
    </row>
  </sheetData>
  <sheetProtection/>
  <mergeCells count="21">
    <mergeCell ref="B20:G20"/>
    <mergeCell ref="B21:G21"/>
    <mergeCell ref="B22:G22"/>
    <mergeCell ref="B14:G14"/>
    <mergeCell ref="B15:G15"/>
    <mergeCell ref="B16:G16"/>
    <mergeCell ref="B17:G17"/>
    <mergeCell ref="B18:G18"/>
    <mergeCell ref="B19:G19"/>
    <mergeCell ref="B8:G8"/>
    <mergeCell ref="B9:G9"/>
    <mergeCell ref="B10:G10"/>
    <mergeCell ref="B11:G11"/>
    <mergeCell ref="B12:G12"/>
    <mergeCell ref="B13:G13"/>
    <mergeCell ref="E1:J1"/>
    <mergeCell ref="A2:J2"/>
    <mergeCell ref="B4:G4"/>
    <mergeCell ref="B5:G5"/>
    <mergeCell ref="B6:G6"/>
    <mergeCell ref="B7:G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2" sqref="T22"/>
    </sheetView>
  </sheetViews>
  <sheetFormatPr defaultColWidth="8.8867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2023-09-20T13:19:51Z</cp:lastPrinted>
  <dcterms:created xsi:type="dcterms:W3CDTF">2005-02-25T08:58:00Z</dcterms:created>
  <dcterms:modified xsi:type="dcterms:W3CDTF">2023-09-20T14:52:17Z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